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" sheetId="2" r:id="rId2"/>
    <sheet name="SO301StokaD2" sheetId="3" r:id="rId3"/>
    <sheet name="SO301StokaD2-1" sheetId="4" r:id="rId4"/>
  </sheets>
  <definedNames/>
  <calcPr/>
  <webPublishing/>
</workbook>
</file>

<file path=xl/sharedStrings.xml><?xml version="1.0" encoding="utf-8"?>
<sst xmlns="http://schemas.openxmlformats.org/spreadsheetml/2006/main" count="3018" uniqueCount="542">
  <si>
    <t>ASPE10</t>
  </si>
  <si>
    <t>S</t>
  </si>
  <si>
    <t>Firma: ÚDRŽBA SILNIC Královéhradeckého kraje a.s.</t>
  </si>
  <si>
    <t>Soupis prací objektu</t>
  </si>
  <si>
    <t xml:space="preserve">Stavba: </t>
  </si>
  <si>
    <t>NovaPDeszKanIEt</t>
  </si>
  <si>
    <t>II/284 Nová Paka - Lomnická ulice_I. etapa (Nová Paka)_23052022_neoceněný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</si>
  <si>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</si>
  <si>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</si>
  <si>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</si>
  <si>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</si>
  <si>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</si>
  <si>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</si>
  <si>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</si>
  <si>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</si>
  <si>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</si>
  <si>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</si>
  <si>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</si>
  <si>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</si>
  <si>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</si>
  <si>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</si>
  <si>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</si>
  <si>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</si>
  <si>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</si>
  <si>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</si>
  <si>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</si>
  <si>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</si>
  <si>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</si>
  <si>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</si>
  <si>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</si>
  <si>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</si>
  <si>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</si>
  <si>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</si>
  <si>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</si>
  <si>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</si>
  <si>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</si>
  <si>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</si>
  <si>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</si>
  <si>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</si>
  <si>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</si>
  <si>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</si>
  <si>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</si>
  <si>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</si>
  <si>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</si>
  <si>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</si>
  <si>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</si>
  <si>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</si>
  <si>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</si>
  <si>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</si>
  <si>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</si>
  <si>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SOUBOR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</si>
  <si>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</si>
  <si>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</si>
  <si>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</si>
  <si>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</si>
  <si>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</si>
  <si>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</si>
  <si>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</si>
  <si>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</si>
  <si>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</si>
  <si>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</si>
  <si>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</si>
  <si>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</si>
  <si>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</si>
  <si>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</si>
  <si>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</si>
  <si>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</si>
  <si>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</si>
  <si>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</si>
  <si>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</si>
  <si>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</si>
  <si>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</si>
  <si>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</si>
  <si>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</si>
  <si>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</si>
  <si>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</si>
  <si>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</si>
  <si>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</si>
  <si>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</si>
  <si>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</si>
  <si>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</si>
  <si>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</si>
  <si>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</si>
  <si>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</si>
  <si>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</si>
  <si>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</si>
  <si>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</si>
  <si>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</si>
  <si>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</si>
  <si>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</si>
  <si>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</si>
  <si>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</si>
  <si>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</si>
  <si>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</si>
  <si>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</si>
  <si>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</si>
  <si>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</si>
  <si>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</si>
  <si>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</si>
  <si>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</si>
  <si>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</si>
  <si>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</si>
  <si>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</si>
  <si>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</si>
  <si>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</si>
  <si>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</si>
  <si>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</si>
  <si>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</si>
  <si>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</si>
  <si>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</si>
  <si>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</si>
  <si>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</si>
  <si>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</si>
  <si>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</si>
  <si>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</si>
  <si>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</si>
  <si>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</si>
  <si>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</si>
  <si>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</si>
  <si>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</si>
  <si>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</si>
  <si>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</si>
  <si>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</si>
  <si>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</si>
  <si>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</si>
  <si>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</si>
  <si>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</t>
  </si>
  <si>
    <t>Zemní práce</t>
  </si>
  <si>
    <t>113106184</t>
  </si>
  <si>
    <t>Rozebrání dlažeb vozovek z velkých kostek s ložem ze živice strojně pl do 50 m2</t>
  </si>
  <si>
    <t>M2</t>
  </si>
  <si>
    <t>Rozebrání dlažeb a dílců vozovek a ploch s přemístěním hmot na skládku na vzdálenost do 3 m nebo s naložením na dopravní prostředek, s jakoukoliv výplní spár strojně plochy jednotlivě do 50 m2 z velkých kostek s ložem ze živice</t>
  </si>
  <si>
    <t>KŠ1a - výusť' 
7.5*1.6=12,000 [A] 
Celkem: A=12,000 [B]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</si>
  <si>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</si>
  <si>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</si>
  <si>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</si>
  <si>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KŠ1a - výusť' 
5.6*1.6=8,960 [A] 
7.5*1.6=12,000 [B] 
'rozšíření šachet' 
0.2*1.8*1=0,360 [C] 
Celkem: A+B+C=21,320 [D]</t>
  </si>
  <si>
    <t>113107342</t>
  </si>
  <si>
    <t>Odstranění podkladu živičného tl přes 50 do 100 mm strojně pl do 50 m2</t>
  </si>
  <si>
    <t>Odstranění podkladů nebo krytů strojně plochy jednotlivě do 50 m2 s přemístěním hmot na skládku na vzdálenost do 3 m nebo s naložením na dopravní prostředek živičných, o tl. vrstvy přes 50 do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</si>
  <si>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</si>
  <si>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</si>
  <si>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</si>
  <si>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</si>
  <si>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</si>
  <si>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</si>
  <si>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</si>
  <si>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</si>
  <si>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</si>
  <si>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</si>
  <si>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119001401</t>
  </si>
  <si>
    <t>Dočasné zajištění potrubí ocelového nebo litinového DN do 200 mm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</si>
  <si>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</si>
  <si>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</si>
  <si>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1*1.6=1,600 [A] 
Celkem: A=1,600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</si>
  <si>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</si>
  <si>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</si>
  <si>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</si>
  <si>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1*1.6=1,600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</si>
  <si>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</si>
  <si>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</si>
  <si>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</si>
  <si>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4*1.6=6,400 [A] 
Celkem: A=6,400 [B]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</si>
  <si>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</si>
  <si>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</si>
  <si>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</si>
  <si>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</si>
  <si>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vodovod' 
1*1.6*1.11*1.61=2,859 [A] 
'kabely' 
4*1.6*1.05*1.55=10,416 [B] 
'kanalizace' 
1*1.6*1.5*2=4,800 [C] 
Celkem: A+B+C=18,075 [D]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</si>
  <si>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</si>
  <si>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</si>
  <si>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</si>
  <si>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KŠ1a - výusť' 
5.6*1.6*1.9-5.6*1.6*0.3=14,336 [A] 
7.5*1.6*1.9-7.5*1.6*0.5=16,800 [B] 
'rozšíření šachet' 
0.2*1.8*1*1.9-0.2*1.8*1*0.3=0,576 [C] 
Celkem: A+B+C=31,712 [D] 
31.712*0.6=19,027 [E]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</si>
  <si>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</si>
  <si>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</si>
  <si>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</si>
  <si>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31.712*0.3=9,514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</si>
  <si>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</si>
  <si>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</si>
  <si>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</si>
  <si>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31.712*0.1=3,171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</si>
  <si>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</si>
  <si>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</si>
  <si>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</si>
  <si>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</si>
  <si>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</si>
  <si>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</si>
  <si>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KŠ1a - výusť' 
13.1*1.9*2=49,780 [A] 
Celkem: A=49,780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</si>
  <si>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</si>
  <si>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</si>
  <si>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</si>
  <si>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</si>
  <si>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</si>
  <si>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</si>
  <si>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31.712*0.6=19,027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</si>
  <si>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</si>
  <si>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</si>
  <si>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</si>
  <si>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31.712*0.4=12,685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</si>
  <si>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</si>
  <si>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</si>
  <si>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</si>
  <si>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31.712*0.6=19,027 [A] 
'tř. 4' 
31.712*0.3=9,514 [B] 
'tř. 5' 
31.712*0.1=3,171 [C] 
Celkem: A+B+C=31,712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</si>
  <si>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</si>
  <si>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</si>
  <si>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</si>
  <si>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31.712-2.132-13.026=16,554 [A] 
Celkem: A=16,554 [B]</t>
  </si>
  <si>
    <t>175101101</t>
  </si>
  <si>
    <t>Obsyp potrubí bez prohození sypaniny z hornin tř. 1 až 4 uloženým do 3 m od kraje výkopu</t>
  </si>
  <si>
    <t>(1.6*0.7-(3.14159265359*0.2*0.2))*13.1=13,026 [A] 
Celkem: A=13,026 [B]</t>
  </si>
  <si>
    <t>58337331</t>
  </si>
  <si>
    <t>štěrkopísek frakce 0/22</t>
  </si>
  <si>
    <t>T</t>
  </si>
  <si>
    <t>13.026*2=26,052 [A]</t>
  </si>
  <si>
    <t>58344197</t>
  </si>
  <si>
    <t>štěrkodrť frakce 0/63</t>
  </si>
  <si>
    <t>16.554*1.85=30,625 [A]</t>
  </si>
  <si>
    <t>Zakládání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</si>
  <si>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</si>
  <si>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</si>
  <si>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</si>
  <si>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13.5=13,500 [A]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</si>
  <si>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</si>
  <si>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</si>
  <si>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</si>
  <si>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13.5*1.6=21,600 [A]</t>
  </si>
  <si>
    <t>69311081</t>
  </si>
  <si>
    <t>geotextilie netkaná separační, ochranná, filtrační, drenážní PES 300g/m2</t>
  </si>
  <si>
    <t>21.6=21,600 [A] 
A * 1.1845Koeficient množství=25,585 [B]</t>
  </si>
  <si>
    <t>Svislé a kompletní konstrukce</t>
  </si>
  <si>
    <t>28</t>
  </si>
  <si>
    <t>359901211</t>
  </si>
  <si>
    <t>Monitoring stoky jakékoli výšky na nové kanalizaci</t>
  </si>
  <si>
    <t>Monitoring stok (kamerový systém) jakékoli výšky nová kanalizace</t>
  </si>
  <si>
    <t>Vodorovné konstrukce</t>
  </si>
  <si>
    <t>29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</si>
  <si>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</si>
  <si>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</si>
  <si>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</si>
  <si>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KŠ1a - výusť' 
13.1*1.6*0.1=2,096 [A] 
'rozšíření šachet' 
0.2*1.8*0.1=0,036 [B] 
Celkem: A+B=2,132 [C]</t>
  </si>
  <si>
    <t>30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</si>
  <si>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</si>
  <si>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</si>
  <si>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</si>
  <si>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1.5*1.5*0.1*1=0,225 [A] 
Celkem: A=0,225 [B]</t>
  </si>
  <si>
    <t>Komunikace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</si>
  <si>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</si>
  <si>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</si>
  <si>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</si>
  <si>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KŠ1a - výusť' 
7.5*1.6=12,000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</si>
  <si>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</si>
  <si>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</si>
  <si>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</si>
  <si>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KŠ1a - výusť' 
7.5*1.6=12,000 [A] 
'KŠ1a - výusť' 
5.6*1.6=8,960 [B] 
'rozšíření šachet' 
0.2*1.8*1=0,360 [C] 
Celkem: A+B+C=21,320 [D]</t>
  </si>
  <si>
    <t>Trubní vedení</t>
  </si>
  <si>
    <t>32</t>
  </si>
  <si>
    <t>28611234</t>
  </si>
  <si>
    <t>trubka kanalizační PVC-U DN 400x3000mm SN12</t>
  </si>
  <si>
    <t>34</t>
  </si>
  <si>
    <t>42285111</t>
  </si>
  <si>
    <t>klapka koncová na kolmou betonovou stěnu PE-HD DN 400</t>
  </si>
  <si>
    <t>37</t>
  </si>
  <si>
    <t>452112112</t>
  </si>
  <si>
    <t>Osazení betonových prstenců nebo rámů v do 100 mm</t>
  </si>
  <si>
    <t>Osazení betonových dílců prstenců nebo rámů pod poklopy a mříže, výšky do 100 mm</t>
  </si>
  <si>
    <t>48</t>
  </si>
  <si>
    <t>55241030_R</t>
  </si>
  <si>
    <t>poklop šachtový litinový kruhový DN 600 bez ventilace tř D 400 pro intenzivní provoz</t>
  </si>
  <si>
    <t>45</t>
  </si>
  <si>
    <t>552417014_R</t>
  </si>
  <si>
    <t>Provizorní zakrytí šachet</t>
  </si>
  <si>
    <t>39</t>
  </si>
  <si>
    <t>59224185</t>
  </si>
  <si>
    <t>prstenec šachtový vyrovnávací betonový 625x120x60mm</t>
  </si>
  <si>
    <t>38</t>
  </si>
  <si>
    <t>59224187</t>
  </si>
  <si>
    <t>prstenec šachtový vyrovnávací betonový 625x120x100mm</t>
  </si>
  <si>
    <t>42</t>
  </si>
  <si>
    <t>59224315</t>
  </si>
  <si>
    <t>deska betonová zákrytová pro kruhové šachty 100/62,5x16,5cm</t>
  </si>
  <si>
    <t>44</t>
  </si>
  <si>
    <t>59224338_R</t>
  </si>
  <si>
    <t>dno betonové šachty kanalizační 100x80 s vyložením čedičem</t>
  </si>
  <si>
    <t>dno betonové šachty kanalizačn 100x80 s vyložením čedičem</t>
  </si>
  <si>
    <t>40</t>
  </si>
  <si>
    <t>59224348</t>
  </si>
  <si>
    <t>těsnění elastomerové pro spojení šachetních dílů DN 1000</t>
  </si>
  <si>
    <t>31</t>
  </si>
  <si>
    <t>871395241</t>
  </si>
  <si>
    <t>Kanalizační potrubí z tvrdého PVC vícevrstvé tuhost třídy SN12 DN 400</t>
  </si>
  <si>
    <t>Kanalizační potrubí z tvrdého PVC v otevřeném výkopu ve sklonu do 20 %, hladkého plnostěnného vícevrstvého, tuhost třídy SN 12 DN 400</t>
  </si>
  <si>
    <t>33</t>
  </si>
  <si>
    <t>891392421</t>
  </si>
  <si>
    <t>Montáž koncových klapek PE-HD na kolmou stěnu DN 400</t>
  </si>
  <si>
    <t>Montáž kanalizačních armatur na potrubí koncových klapek PE-HD na kolmou stěnu DN 400</t>
  </si>
  <si>
    <t>35</t>
  </si>
  <si>
    <t>892372186_R</t>
  </si>
  <si>
    <t>Tlaková zkouška vzduchem šachet DN 1000</t>
  </si>
  <si>
    <t>Tlakové zkoušky vzduchem těsnícími vaky ucpávkovými DN 300</t>
  </si>
  <si>
    <t>36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</si>
  <si>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</si>
  <si>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</si>
  <si>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</si>
  <si>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</si>
  <si>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41</t>
  </si>
  <si>
    <t>894412411</t>
  </si>
  <si>
    <t>Osazení betonových nebo železobetonových dílců pro šachty skruží přechodových</t>
  </si>
  <si>
    <t>43</t>
  </si>
  <si>
    <t>894414111</t>
  </si>
  <si>
    <t>Osazení betonových nebo železobetonových dílců pro šachty skruží základových (dno)</t>
  </si>
  <si>
    <t>46</t>
  </si>
  <si>
    <t>899102211_R</t>
  </si>
  <si>
    <t>Demontáž provizorního zakrytí</t>
  </si>
  <si>
    <t>47</t>
  </si>
  <si>
    <t>899104111</t>
  </si>
  <si>
    <t>Osazení poklopů litinových nebo ocelových včetně rámů hmotnosti nad 150 kg</t>
  </si>
  <si>
    <t>49</t>
  </si>
  <si>
    <t>919735113</t>
  </si>
  <si>
    <t>Řezání stávajícího živičného krytu hl přes 100 do 150 mm</t>
  </si>
  <si>
    <t>Řezání stávajícího živičného krytu nebo podkladu  hloubky přes 100 do 150 mm</t>
  </si>
  <si>
    <t>7.5*2=15,000 [A]</t>
  </si>
  <si>
    <t>50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</si>
  <si>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</si>
  <si>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</si>
  <si>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</si>
  <si>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Vyústění' 
0.3=0,300 [A] 
Celkem: A=0,300 [B]</t>
  </si>
  <si>
    <t>51</t>
  </si>
  <si>
    <t>977151133</t>
  </si>
  <si>
    <t>Jádrové vrty diamantovými korunkami do stavebních materiálů D přes 450 do 500 mm</t>
  </si>
  <si>
    <t>Jádrové vrty diamantovými korunkami do stavebních materiálů (železobetonu, betonu, cihel, obkladů, dlažeb, kamene) průměru přes 450 do 500 mm</t>
  </si>
  <si>
    <t>0.4=0,400 [A]</t>
  </si>
  <si>
    <t>99</t>
  </si>
  <si>
    <t>Přesun hmot</t>
  </si>
  <si>
    <t>52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</si>
  <si>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</si>
  <si>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</si>
  <si>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</si>
  <si>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</si>
  <si>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</si>
  <si>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53</t>
  </si>
  <si>
    <t>979082213_R</t>
  </si>
  <si>
    <t>Vodorovná doprava suti po suchu</t>
  </si>
  <si>
    <t>Vodorovná doprava suti po suchu (odvoz, likvidace včetně poplatku z uložení zhotovitelem)</t>
  </si>
  <si>
    <t>SO301StokaD2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</si>
  <si>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</si>
  <si>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</si>
  <si>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</si>
  <si>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Vyústění - KŠ22' 
3.7*1.6=5,920 [A] 
'KŠ22 - KŠ23' 
17.3*1.6=27,680 [B] 
'KŠ23 - KŠ24' 
15.1*1.6=24,160 [C] 
'rozšíření šachet' 
0.1*2*2*3=1,200 [D] 
Celkem: A+B+C+D=58,960 [E]</t>
  </si>
  <si>
    <t>vyústění - KŠ22' 
4*1.6=6,400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</si>
  <si>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</si>
  <si>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</si>
  <si>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</si>
  <si>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(3.7+17.3+15.1)*1.6*0.32=18,483 [A] 
0.2*1.8=0,360 [B] 
Celkem: A+B=18,843 [C]</t>
  </si>
  <si>
    <t>113107337</t>
  </si>
  <si>
    <t>Odstranění podkladu z betonu vyztuženého sítěmi tl přes 150 do 300 mm strojně pl do 50 m2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</si>
  <si>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</si>
  <si>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Vyústění' 
1.8*2+1*2=5,600 [A] 
Celkem: A=5,600 [B]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</si>
  <si>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</si>
  <si>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</si>
  <si>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</si>
  <si>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asfaltová komunikace místní v celé šíři' 
'50% pro souběh vodovodu a splaš. kanalizace' 
'D2' 
44.6*5.5*0.5=122,650 [A] 
'v křižovatce' 
46.4*0.5=23,200 [B] 
Celkem: A+B=145,850 [C]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</si>
  <si>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</si>
  <si>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</si>
  <si>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</si>
  <si>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Vyústění - KŠ22' 
3.7*1.6=5,920 [A] 
'KŠ22 - KŠ23' 
17.3*1.6=27,680 [B] 
'KŠ23 - KŠ24' 
15.1*1.6=24,160 [C] 
'rozšíření šachet' 
0.1*1.8*2*3=1,080 [D] 
Celkem: A+B+C+D=58,840 [E]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</si>
  <si>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</si>
  <si>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</si>
  <si>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</si>
  <si>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15*10=150,000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</si>
  <si>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</si>
  <si>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</si>
  <si>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</si>
  <si>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(15+17)*24*0.5=384,000 [A]</t>
  </si>
  <si>
    <t>15*2=30,000 [A]</t>
  </si>
  <si>
    <t>115101376_R</t>
  </si>
  <si>
    <t>Pohotovost čerpací soupravy pro přečerpávání</t>
  </si>
  <si>
    <t>Pohotovost čerpací soupravy pro dopravní výšku do 10 m přítok přes 500 do 1 000 l/min</t>
  </si>
  <si>
    <t>(15+17)*0.5*2=32,000 [A]</t>
  </si>
  <si>
    <t>2*1.6=3,200 [A] 
Celkem: A=3,200 [B]</t>
  </si>
  <si>
    <t>2*1.6=3,200 [A]</t>
  </si>
  <si>
    <t>3*1.6=4,800 [A] 
Celkem: A=4,800 [B]</t>
  </si>
  <si>
    <t>plyn' 
2*1.6*1.11*1.61=5,719 [A] 
'kanal' 
1*1.6*2*2.5=8,000 [B] 
1*1.6*1.3*1.8=3,744 [C] 
'kabely' 
3*1.6*1.05*1.55=7,812 [D] 
Celkem: A+B+C+D=25,275 [E]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</si>
  <si>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</si>
  <si>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</si>
  <si>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</si>
  <si>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Vyústění - KŠ22' 
4*1.6*1.6-4*1.6*0.3=8,320 [A] 
3.7*1.6*1.68-3.7*1.6*0.32=8,051 [B] 
'KŠ22 - KŠ23' 
17.3*1.6*1.72-17.3*1.6*0.32=38,752 [C] 
'KŠ23 - KŠ24' 
15.1*1.6*1.78-15.1*1.6*0.32=35,274 [D] 
'rozšíření šachet' 
0.2*1.8*(1.72+1.72+1.84)-0.2*1.8*0.32*3=1,555 [E] 
Celkem: A+B+C+D+E=91,952 [F] 
91.952*0.6=55,171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</si>
  <si>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</si>
  <si>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</si>
  <si>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</si>
  <si>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91.952*0.3=27,586 [A]</t>
  </si>
  <si>
    <t>91.952*0.1=9,195 [A]</t>
  </si>
  <si>
    <t>Vyústění - KŠ22' 
7.7*1.65*2=25,410 [A] 
'KŠ22 - KŠ23' 
17.3*1.72*2=59,512 [B] 
'KŠ23 - KŠ24' 
15.1*1.78*2=53,756 [C] 
Celkem: A+B+C=138,678 [D]</t>
  </si>
  <si>
    <t>91.952*0.6=55,171 [A]</t>
  </si>
  <si>
    <t>91.952*0.4=36,781 [A]</t>
  </si>
  <si>
    <t>tř. 3' 
91.952*0.6=55,171 [A] 
'tř. 4' 
91.952*0.3=27,586 [B] 
'tř. 5' 
91.952*0.1=9,195 [C] 
Celkem: A+B+C=91,952 [D]</t>
  </si>
  <si>
    <t>171251299_R</t>
  </si>
  <si>
    <t>Uložení frézovaného asfaltu na mezideponii</t>
  </si>
  <si>
    <t>15.699+13.533=29,232 [A]</t>
  </si>
  <si>
    <t>91.952-6.536-39.184-19.936=26,296 [A] 
'provizorní úprava komunikace' 
(3.7+17.3+15.1)*1.6*0.32=18,483 [B] 
'rozšíření šachet' 
0.1*2*1.8*3*0.32=0,346 [C] 
Celkem: A+B+C=45,125 [D]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</si>
  <si>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</si>
  <si>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</si>
  <si>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</si>
  <si>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(1.6*0.65-(3.14159265359*0.2*0.2)/2)*40.1=39,184 [A] 
Celkem: A=39,184 [B]</t>
  </si>
  <si>
    <t>39.184*2=78,368 [A]</t>
  </si>
  <si>
    <t>45.125*1.85=83,481 [A]</t>
  </si>
  <si>
    <t>43=43,000 [A]</t>
  </si>
  <si>
    <t>43*1.6=68,800 [A]</t>
  </si>
  <si>
    <t>68.8=68,800 [A] 
A * 1.1845Koeficient množství=81,494 [B]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</si>
  <si>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</si>
  <si>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</si>
  <si>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</si>
  <si>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(3.14159265359*9.1*(0.215*0.215-0.15*0.15))=0,678 [A] 
'šachty' 
(3.14159265359*2.5*(0.62*0.62-0.5*0.5))*1=1,056 [B] 
Mezisoučet: A+B=1,734 [C] 
'odečtení 50% pro vodovod a splaškovou kanalizaci' 
-1.734*0.5=-0,867 [D] 
Celkem: A+B+D=0,867 [E]</t>
  </si>
  <si>
    <t>454791312_R</t>
  </si>
  <si>
    <t>Těsnění spáry pomocí bobtnající pásky</t>
  </si>
  <si>
    <t>Vyústění' 
3=3,000 [A] 
Celkem: A=3,000 [B]</t>
  </si>
  <si>
    <t>Vyústění - KŠ22' 
7.7*1.6*0.1=1,232 [A] 
'KŠ22 - KŠ23' 
17.3*1.6*0.1=2,768 [B] 
'KŠ23 - KŠ24' 
15.1*1.6*0.1=2,416 [C] 
'rozšíření šachet' 
0.1*2*2*3*0.1=0,120 [D] 
Celkem: A+B+C+D=6,536 [E]</t>
  </si>
  <si>
    <t>beton pod šachty' 
1.5*1.5*0.1*3=0,675 [A] 
Celkem: A=0,675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</si>
  <si>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</si>
  <si>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</si>
  <si>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</si>
  <si>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(1.6*0.35-(3.14159265359*0.2*0.2)/2)*40.1=19,936 [A] 
Celkem: A=19,936 [B]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</si>
  <si>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</si>
  <si>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</si>
  <si>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</si>
  <si>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vyústění' 
2*2=4,000 [A] 
Celkem: A=4,000 [B]</t>
  </si>
  <si>
    <t>465513584_R</t>
  </si>
  <si>
    <t>Kamenné obkladní zdivo tl. 200 mm</t>
  </si>
  <si>
    <t>4*1.6=6,400 [A]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</si>
  <si>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</si>
  <si>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</si>
  <si>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</si>
  <si>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</si>
  <si>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</si>
  <si>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</si>
  <si>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</si>
  <si>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</si>
  <si>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</si>
  <si>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</si>
  <si>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</si>
  <si>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</si>
  <si>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</si>
  <si>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</si>
  <si>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</si>
  <si>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asfaltová komunikace místní v celé šíři' 
'D2' 
44.6*5.5/2=122,650 [A] 
'v křižovatce' 
46.4/2=23,200 [B] 
Celkem: A+B=145,850 [C]</t>
  </si>
  <si>
    <t>55</t>
  </si>
  <si>
    <t>68</t>
  </si>
  <si>
    <t>64</t>
  </si>
  <si>
    <t>552415934_R</t>
  </si>
  <si>
    <t>Kompletní zřízení kanalizační přípojky DN 150 včetně dodávky materiálu dle TZ, zemních prací a oprav povrchů</t>
  </si>
  <si>
    <t>1.8+4.5=6,300 [A]</t>
  </si>
  <si>
    <t>65</t>
  </si>
  <si>
    <t>56</t>
  </si>
  <si>
    <t>59224176</t>
  </si>
  <si>
    <t>prstenec šachtový vyrovnávací betonový 625x120x80mm</t>
  </si>
  <si>
    <t>57</t>
  </si>
  <si>
    <t>60</t>
  </si>
  <si>
    <t>62</t>
  </si>
  <si>
    <t>dno betonové šachty kanalizační 100x80 s vyložením kameninou</t>
  </si>
  <si>
    <t>dno betonové šachty kanalizačn 100x80  s vyložením kameninou</t>
  </si>
  <si>
    <t>63</t>
  </si>
  <si>
    <t>59224339_R</t>
  </si>
  <si>
    <t>dno betonové šachty kanalizační 100x100 s vyložením kameninou</t>
  </si>
  <si>
    <t>dno betonové šachty kanalizačn 100x100  s vyložením kameninou</t>
  </si>
  <si>
    <t>58</t>
  </si>
  <si>
    <t>59710706</t>
  </si>
  <si>
    <t>trouba kameninová glazovaná DN 400 dl 2,50m spojovací systém C Třída 200</t>
  </si>
  <si>
    <t>43=43,000 [A] 
A * 1.015Koeficient množství=43,645 [B]</t>
  </si>
  <si>
    <t>59711790_R</t>
  </si>
  <si>
    <t>odbočka kameninová glazovaná jednoduchá šikmá DN 400/150 dl 1000mm spojovací systém C/F tř.200/-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</si>
  <si>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</si>
  <si>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</si>
  <si>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</si>
  <si>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</si>
  <si>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</si>
  <si>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</si>
  <si>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54</t>
  </si>
  <si>
    <t>59</t>
  </si>
  <si>
    <t>61</t>
  </si>
  <si>
    <t>66</t>
  </si>
  <si>
    <t>67</t>
  </si>
  <si>
    <t>69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</si>
  <si>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</si>
  <si>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</si>
  <si>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</si>
  <si>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70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</si>
  <si>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</si>
  <si>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</si>
  <si>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</si>
  <si>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stoka S3' 
(95+49.4)/2=72,200 [A] 
'v křižovatce' 
33.4/2=16,700 [B] 
Celkem: A+B=88,900 [C]</t>
  </si>
  <si>
    <t>71</t>
  </si>
  <si>
    <t>4.2+17.2=21,400 [A]</t>
  </si>
  <si>
    <t>72</t>
  </si>
  <si>
    <t>73</t>
  </si>
  <si>
    <t>0.5=0,500 [A]</t>
  </si>
  <si>
    <t>74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</si>
  <si>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</si>
  <si>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</si>
  <si>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</si>
  <si>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75</t>
  </si>
  <si>
    <t>76</t>
  </si>
  <si>
    <t>0.215+1.907=2,122 [A]</t>
  </si>
  <si>
    <t>SO301StokaD2-1</t>
  </si>
  <si>
    <t>113106152</t>
  </si>
  <si>
    <t>Rozebrání dlažeb vozovek z velkých kostek s ložem ze živice ručně</t>
  </si>
  <si>
    <t>Rozebrání dlažeb a dílců vozovek a ploch s přemístěním hmot na skládku na vzdálenost do 3 m nebo s naložením na dopravní prostředek, s jakoukoliv výplní spár ručně z velkých kostek s ložem ze živice</t>
  </si>
  <si>
    <t>4.4*1.6=7,040 [A] 
0.2*1.8*1=0,360 [B] 
Celkem: A+B=7,400 [C]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</si>
  <si>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</si>
  <si>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</si>
  <si>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</si>
  <si>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KŠ24 - KŠ27' 
7.4*1.6=11,840 [A] 
Celkem: A=11,840 [B]</t>
  </si>
  <si>
    <t>KŠ24 - KŠ27' 
4.4*1.6=7,040 [A] 
'rozšíření šachet' 
0.2*1.8*1=0,360 [B] 
Celkem: A+B=7,400 [C]</t>
  </si>
  <si>
    <t>odstranění provizorní úpravy' 
7.4*1.6=11,840 [A]</t>
  </si>
  <si>
    <t>KŠ24 - KŠ27' 
11.8*1.6=18,880 [A] 
0.2*1.8*1=0,360 [B] 
Celkem: A+B=19,240 [C]</t>
  </si>
  <si>
    <t>předpoklad 4 dny' 
4*10=40,000 [A]</t>
  </si>
  <si>
    <t>společné se splaškovou kanalizací počítáno s 50%' 
4*24*0.5=48,000 [A]</t>
  </si>
  <si>
    <t>4*2=8,000 [A]</t>
  </si>
  <si>
    <t>4*0.5*2=4,000 [A]</t>
  </si>
  <si>
    <t>plyn' 
1*1.6*1.11*1.61=2,859 [A] 
'kabely' 
2*1.6*1.05*1.55=5,208 [B] 
Celkem: A+B=8,067 [C]</t>
  </si>
  <si>
    <t>KŠ24 - KŠ27' 
7.4*1.6*1.8-7.4*1.6*0.32=17,523 [A] 
4.4*1.6*1.82-4.4*1.6*0.50=9,293 [B] 
'rozšíření šachet' 
0.2*1.8*1.91-0.2*1.8*0.5=0,508 [C] 
Celkem: A+B+C=27,324 [D] 
27.324*0.6=16,394 [E]</t>
  </si>
  <si>
    <t>27.324*0.3=8,197 [A]</t>
  </si>
  <si>
    <t>27.324*0.1=2,732 [A]</t>
  </si>
  <si>
    <t>KŠ24 - KŠ27' 
11.8*1.8*2=42,480 [A] 
Celkem: A=42,480 [B]</t>
  </si>
  <si>
    <t>27.324*0.6=16,394 [A]</t>
  </si>
  <si>
    <t>27.324*0.4=10,930 [A]</t>
  </si>
  <si>
    <t>tř. 3' 
27.324*0.6=16,394 [A] 
'tř. 4' 
27.324*0.3=8,197 [B] 
'tř. 5' 
27.324*0.1=2,732 [C] 
Celkem: A+B+C=27,323 [D]</t>
  </si>
  <si>
    <t>4.425=4,425 [A]</t>
  </si>
  <si>
    <t>27.324-1.924-11.531-5.867=8,002 [A] 
'provizorní úprava komunikace' 
7.4*1.6*0.32=3,789 [B] 
Celkem: A+B=11,791 [C]</t>
  </si>
  <si>
    <t>(1.6*0.65-(3.14159265359*0.2*0.2)/2)*11.8=11,531 [A] 
Celkem: A=11,531 [B]</t>
  </si>
  <si>
    <t>11.531*2=23,062 [A]</t>
  </si>
  <si>
    <t>11.791*1.85=21,813 [A]</t>
  </si>
  <si>
    <t>11.8=11,800 [A]</t>
  </si>
  <si>
    <t>11.8*1.6=18,880 [A]</t>
  </si>
  <si>
    <t>KŠ24 - KŠ27' 
11.8*1.6*0.1=1,888 [A] 
'rozšíření šachet' 
0.1*2*1.8*0.1=0,036 [B] 
Celkem: A+B=1,924 [C]</t>
  </si>
  <si>
    <t>(1.6*0.35-(3.14159265359*0.2*0.2)/2)*11.8=5,867 [A] 
Celkem: A=5,867 [B]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</si>
  <si>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</si>
  <si>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</si>
  <si>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</si>
  <si>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komunikace SÚS' 
4.4*1.6=7,040 [A] 
'rozšíření šachet' 
0.2*1.8*1=0,360 [B] 
Celkem: A+B=7,400 [C]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</si>
  <si>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</si>
  <si>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</si>
  <si>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</si>
  <si>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11.8=11,800 [A] 
A * 1.015Koeficient množství=11,977 [B]</t>
  </si>
  <si>
    <t>4.4*2=8,800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</si>
</sst>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51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7">
        <v>5000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64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66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68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71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72</v>
      </c>
      <c s="23" t="s">
        <v>73</v>
      </c>
      <c s="19" t="s">
        <v>37</v>
      </c>
      <c s="24" t="s">
        <v>74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74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77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78</v>
      </c>
      <c s="23" t="s">
        <v>79</v>
      </c>
      <c s="19" t="s">
        <v>37</v>
      </c>
      <c s="24" t="s">
        <v>80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80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81</v>
      </c>
      <c s="23" t="s">
        <v>82</v>
      </c>
      <c s="19" t="s">
        <v>37</v>
      </c>
      <c s="24" t="s">
        <v>83</v>
      </c>
      <c s="25" t="s">
        <v>84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83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85</v>
      </c>
      <c s="23" t="s">
        <v>86</v>
      </c>
      <c s="19" t="s">
        <v>37</v>
      </c>
      <c s="24" t="s">
        <v>87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87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90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91</v>
      </c>
      <c s="23" t="s">
        <v>92</v>
      </c>
      <c s="19" t="s">
        <v>37</v>
      </c>
      <c s="24" t="s">
        <v>93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93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96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97</v>
      </c>
      <c s="23" t="s">
        <v>98</v>
      </c>
      <c s="19" t="s">
        <v>37</v>
      </c>
      <c s="24" t="s">
        <v>99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99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99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103</v>
      </c>
      <c s="23" t="s">
        <v>104</v>
      </c>
      <c s="19" t="s">
        <v>37</v>
      </c>
      <c s="24" t="s">
        <v>105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105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106</v>
      </c>
      <c s="5"/>
      <c s="21" t="s">
        <v>107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110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113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114</v>
      </c>
      <c s="5"/>
      <c s="21" t="s">
        <v>115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116</v>
      </c>
      <c s="23" t="s">
        <v>117</v>
      </c>
      <c s="19" t="s">
        <v>37</v>
      </c>
      <c s="24" t="s">
        <v>115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115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118</v>
      </c>
      <c s="5"/>
      <c s="21" t="s">
        <v>119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122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84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125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0+O8+O97+O110+O115+O124+O133+O206+O219+O224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126</v>
      </c>
      <c s="36">
        <f>0+I8+I97+I110+I115+I124+I133+I206+I219+I224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12.75">
      <c r="A9" s="19" t="s">
        <v>35</v>
      </c>
      <c s="23" t="s">
        <v>20</v>
      </c>
      <c s="23" t="s">
        <v>128</v>
      </c>
      <c s="19" t="s">
        <v>37</v>
      </c>
      <c s="24" t="s">
        <v>129</v>
      </c>
      <c s="25" t="s">
        <v>130</v>
      </c>
      <c s="26">
        <v>12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131</v>
      </c>
    </row>
    <row r="11" spans="1:5" ht="38.25">
      <c r="A11" s="30" t="s">
        <v>41</v>
      </c>
      <c r="E11" s="37" t="s">
        <v>132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133</v>
      </c>
      <c s="19" t="s">
        <v>37</v>
      </c>
      <c s="24" t="s">
        <v>134</v>
      </c>
      <c s="25" t="s">
        <v>130</v>
      </c>
      <c s="26">
        <v>21.32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135</v>
      </c>
    </row>
    <row r="15" spans="1:5" ht="76.5">
      <c r="A15" s="30" t="s">
        <v>41</v>
      </c>
      <c r="E15" s="37" t="s">
        <v>136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137</v>
      </c>
      <c s="19" t="s">
        <v>37</v>
      </c>
      <c s="24" t="s">
        <v>138</v>
      </c>
      <c s="25" t="s">
        <v>130</v>
      </c>
      <c s="26">
        <v>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139</v>
      </c>
    </row>
    <row r="19" spans="1:5" ht="38.25">
      <c r="A19" s="30" t="s">
        <v>41</v>
      </c>
      <c r="E19" s="37" t="s">
        <v>132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140</v>
      </c>
      <c s="19" t="s">
        <v>37</v>
      </c>
      <c s="24" t="s">
        <v>141</v>
      </c>
      <c s="25" t="s">
        <v>142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143</v>
      </c>
    </row>
    <row r="23" spans="1:5" ht="25.5">
      <c r="A23" s="30" t="s">
        <v>41</v>
      </c>
      <c r="E23" s="37" t="s">
        <v>144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145</v>
      </c>
      <c s="19" t="s">
        <v>37</v>
      </c>
      <c s="24" t="s">
        <v>146</v>
      </c>
      <c s="25" t="s">
        <v>147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148</v>
      </c>
    </row>
    <row r="27" spans="1:5" ht="12.75">
      <c r="A27" s="30" t="s">
        <v>41</v>
      </c>
      <c r="E27" s="31" t="s">
        <v>149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150</v>
      </c>
      <c s="19" t="s">
        <v>37</v>
      </c>
      <c s="24" t="s">
        <v>151</v>
      </c>
      <c s="25" t="s">
        <v>152</v>
      </c>
      <c s="26">
        <v>1.6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153</v>
      </c>
    </row>
    <row r="31" spans="1:5" ht="25.5">
      <c r="A31" s="30" t="s">
        <v>41</v>
      </c>
      <c r="E31" s="31" t="s">
        <v>154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58</v>
      </c>
      <c s="23" t="s">
        <v>155</v>
      </c>
      <c s="19" t="s">
        <v>37</v>
      </c>
      <c s="24" t="s">
        <v>156</v>
      </c>
      <c s="25" t="s">
        <v>152</v>
      </c>
      <c s="26">
        <v>1.6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157</v>
      </c>
    </row>
    <row r="35" spans="1:5" ht="12.75">
      <c r="A35" s="30" t="s">
        <v>41</v>
      </c>
      <c r="E35" s="31" t="s">
        <v>158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159</v>
      </c>
      <c s="19" t="s">
        <v>37</v>
      </c>
      <c s="24" t="s">
        <v>160</v>
      </c>
      <c s="25" t="s">
        <v>152</v>
      </c>
      <c s="26">
        <v>6.4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161</v>
      </c>
    </row>
    <row r="39" spans="1:5" ht="25.5">
      <c r="A39" s="30" t="s">
        <v>41</v>
      </c>
      <c r="E39" s="31" t="s">
        <v>162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165</v>
      </c>
      <c s="26">
        <v>18.075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166</v>
      </c>
    </row>
    <row r="43" spans="1:5" ht="89.25">
      <c r="A43" s="30" t="s">
        <v>41</v>
      </c>
      <c r="E43" s="37" t="s">
        <v>167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168</v>
      </c>
      <c s="19" t="s">
        <v>37</v>
      </c>
      <c s="24" t="s">
        <v>169</v>
      </c>
      <c s="25" t="s">
        <v>165</v>
      </c>
      <c s="26">
        <v>19.027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170</v>
      </c>
    </row>
    <row r="47" spans="1:5" ht="89.25">
      <c r="A47" s="30" t="s">
        <v>41</v>
      </c>
      <c r="E47" s="37" t="s">
        <v>171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69</v>
      </c>
      <c s="23" t="s">
        <v>172</v>
      </c>
      <c s="19" t="s">
        <v>37</v>
      </c>
      <c s="24" t="s">
        <v>173</v>
      </c>
      <c s="25" t="s">
        <v>165</v>
      </c>
      <c s="26">
        <v>9.514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174</v>
      </c>
    </row>
    <row r="51" spans="1:5" ht="12.75">
      <c r="A51" s="30" t="s">
        <v>41</v>
      </c>
      <c r="E51" s="31" t="s">
        <v>175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72</v>
      </c>
      <c s="23" t="s">
        <v>176</v>
      </c>
      <c s="19" t="s">
        <v>37</v>
      </c>
      <c s="24" t="s">
        <v>177</v>
      </c>
      <c s="25" t="s">
        <v>165</v>
      </c>
      <c s="26">
        <v>3.171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178</v>
      </c>
    </row>
    <row r="55" spans="1:5" ht="12.75">
      <c r="A55" s="30" t="s">
        <v>41</v>
      </c>
      <c r="E55" s="31" t="s">
        <v>179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180</v>
      </c>
      <c s="19" t="s">
        <v>37</v>
      </c>
      <c s="24" t="s">
        <v>181</v>
      </c>
      <c s="25" t="s">
        <v>165</v>
      </c>
      <c s="26">
        <v>3.171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182</v>
      </c>
    </row>
    <row r="59" spans="1:5" ht="12.75">
      <c r="A59" s="30" t="s">
        <v>41</v>
      </c>
      <c r="E59" s="31" t="s">
        <v>179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183</v>
      </c>
      <c s="19" t="s">
        <v>37</v>
      </c>
      <c s="24" t="s">
        <v>184</v>
      </c>
      <c s="25" t="s">
        <v>130</v>
      </c>
      <c s="26">
        <v>49.78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185</v>
      </c>
    </row>
    <row r="63" spans="1:5" ht="38.25">
      <c r="A63" s="30" t="s">
        <v>41</v>
      </c>
      <c r="E63" s="37" t="s">
        <v>186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187</v>
      </c>
      <c s="19" t="s">
        <v>37</v>
      </c>
      <c s="24" t="s">
        <v>188</v>
      </c>
      <c s="25" t="s">
        <v>130</v>
      </c>
      <c s="26">
        <v>49.78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189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85</v>
      </c>
      <c s="23" t="s">
        <v>190</v>
      </c>
      <c s="19" t="s">
        <v>37</v>
      </c>
      <c s="24" t="s">
        <v>191</v>
      </c>
      <c s="25" t="s">
        <v>165</v>
      </c>
      <c s="26">
        <v>19.027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192</v>
      </c>
    </row>
    <row r="71" spans="1:5" ht="12.7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194</v>
      </c>
      <c s="19" t="s">
        <v>37</v>
      </c>
      <c s="24" t="s">
        <v>195</v>
      </c>
      <c s="25" t="s">
        <v>165</v>
      </c>
      <c s="26">
        <v>12.685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196</v>
      </c>
    </row>
    <row r="75" spans="1:5" ht="12.75">
      <c r="A75" s="30" t="s">
        <v>41</v>
      </c>
      <c r="E75" s="31" t="s">
        <v>197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198</v>
      </c>
      <c s="19" t="s">
        <v>37</v>
      </c>
      <c s="24" t="s">
        <v>199</v>
      </c>
      <c s="25" t="s">
        <v>165</v>
      </c>
      <c s="26">
        <v>31.712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200</v>
      </c>
    </row>
    <row r="79" spans="1:5" ht="89.25">
      <c r="A79" s="30" t="s">
        <v>41</v>
      </c>
      <c r="E79" s="37" t="s">
        <v>201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202</v>
      </c>
      <c s="19" t="s">
        <v>37</v>
      </c>
      <c s="24" t="s">
        <v>203</v>
      </c>
      <c s="25" t="s">
        <v>165</v>
      </c>
      <c s="26">
        <v>16.554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204</v>
      </c>
    </row>
    <row r="83" spans="1:5" ht="25.5">
      <c r="A83" s="30" t="s">
        <v>41</v>
      </c>
      <c r="E83" s="31" t="s">
        <v>205</v>
      </c>
    </row>
    <row r="84" spans="1:5" ht="12.75">
      <c r="A84" t="s">
        <v>42</v>
      </c>
      <c r="E84" s="29" t="s">
        <v>37</v>
      </c>
    </row>
    <row r="85" spans="1:16" ht="25.5">
      <c r="A85" s="19" t="s">
        <v>35</v>
      </c>
      <c s="23" t="s">
        <v>100</v>
      </c>
      <c s="23" t="s">
        <v>206</v>
      </c>
      <c s="19" t="s">
        <v>37</v>
      </c>
      <c s="24" t="s">
        <v>207</v>
      </c>
      <c s="25" t="s">
        <v>165</v>
      </c>
      <c s="26">
        <v>13.026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207</v>
      </c>
    </row>
    <row r="87" spans="1:5" ht="25.5">
      <c r="A87" s="30" t="s">
        <v>41</v>
      </c>
      <c r="E87" s="31" t="s">
        <v>208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103</v>
      </c>
      <c s="23" t="s">
        <v>209</v>
      </c>
      <c s="19" t="s">
        <v>37</v>
      </c>
      <c s="24" t="s">
        <v>210</v>
      </c>
      <c s="25" t="s">
        <v>211</v>
      </c>
      <c s="26">
        <v>26.052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210</v>
      </c>
    </row>
    <row r="91" spans="1:5" ht="12.75">
      <c r="A91" s="30" t="s">
        <v>41</v>
      </c>
      <c r="E91" s="31" t="s">
        <v>212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97</v>
      </c>
      <c s="23" t="s">
        <v>213</v>
      </c>
      <c s="19" t="s">
        <v>37</v>
      </c>
      <c s="24" t="s">
        <v>214</v>
      </c>
      <c s="25" t="s">
        <v>211</v>
      </c>
      <c s="26">
        <v>30.625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214</v>
      </c>
    </row>
    <row r="95" spans="1:5" ht="12.75">
      <c r="A95" s="30" t="s">
        <v>41</v>
      </c>
      <c r="E95" s="31" t="s">
        <v>215</v>
      </c>
    </row>
    <row r="96" spans="1:5" ht="12.75">
      <c r="A96" t="s">
        <v>42</v>
      </c>
      <c r="E96" s="29" t="s">
        <v>37</v>
      </c>
    </row>
    <row r="97" spans="1:18" ht="12.75" customHeight="1">
      <c r="A97" s="5" t="s">
        <v>33</v>
      </c>
      <c s="5"/>
      <c s="34" t="s">
        <v>14</v>
      </c>
      <c s="5"/>
      <c s="21" t="s">
        <v>216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116</v>
      </c>
      <c s="23" t="s">
        <v>217</v>
      </c>
      <c s="19" t="s">
        <v>37</v>
      </c>
      <c s="24" t="s">
        <v>218</v>
      </c>
      <c s="25" t="s">
        <v>152</v>
      </c>
      <c s="26">
        <v>13.5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219</v>
      </c>
    </row>
    <row r="100" spans="1:5" ht="12.75">
      <c r="A100" s="30" t="s">
        <v>41</v>
      </c>
      <c r="E100" s="31" t="s">
        <v>220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120</v>
      </c>
      <c s="23" t="s">
        <v>221</v>
      </c>
      <c s="19" t="s">
        <v>37</v>
      </c>
      <c s="24" t="s">
        <v>222</v>
      </c>
      <c s="25" t="s">
        <v>130</v>
      </c>
      <c s="26">
        <v>21.6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223</v>
      </c>
    </row>
    <row r="104" spans="1:5" ht="12.75">
      <c r="A104" s="30" t="s">
        <v>41</v>
      </c>
      <c r="E104" s="31" t="s">
        <v>224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123</v>
      </c>
      <c s="23" t="s">
        <v>225</v>
      </c>
      <c s="19" t="s">
        <v>37</v>
      </c>
      <c s="24" t="s">
        <v>226</v>
      </c>
      <c s="25" t="s">
        <v>130</v>
      </c>
      <c s="26">
        <v>25.585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226</v>
      </c>
    </row>
    <row r="108" spans="1:5" ht="25.5">
      <c r="A108" s="30" t="s">
        <v>41</v>
      </c>
      <c r="E108" s="31" t="s">
        <v>227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12</v>
      </c>
      <c s="5"/>
      <c s="21" t="s">
        <v>228</v>
      </c>
      <c s="5"/>
      <c s="5"/>
      <c s="5"/>
      <c s="35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152</v>
      </c>
      <c s="26">
        <v>13.5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232</v>
      </c>
    </row>
    <row r="113" spans="1:5" ht="12.75">
      <c r="A113" s="30" t="s">
        <v>41</v>
      </c>
      <c r="E113" s="31" t="s">
        <v>37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24</v>
      </c>
      <c s="5"/>
      <c s="21" t="s">
        <v>233</v>
      </c>
      <c s="5"/>
      <c s="5"/>
      <c s="5"/>
      <c s="35">
        <f>0+Q115</f>
      </c>
      <c r="O115">
        <f>0+R115</f>
      </c>
      <c r="Q115">
        <f>0+I116+I120</f>
      </c>
      <c>
        <f>0+O116+O120</f>
      </c>
    </row>
    <row r="116" spans="1:16" ht="12.75">
      <c r="A116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165</v>
      </c>
      <c s="26">
        <v>2.132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237</v>
      </c>
    </row>
    <row r="118" spans="1:5" ht="63.75">
      <c r="A118" s="30" t="s">
        <v>41</v>
      </c>
      <c r="E118" s="37" t="s">
        <v>238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165</v>
      </c>
      <c s="26">
        <v>0.225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242</v>
      </c>
    </row>
    <row r="122" spans="1:5" ht="38.25">
      <c r="A122" s="30" t="s">
        <v>41</v>
      </c>
      <c r="E122" s="37" t="s">
        <v>243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26</v>
      </c>
      <c s="5"/>
      <c s="21" t="s">
        <v>244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108</v>
      </c>
      <c s="23" t="s">
        <v>245</v>
      </c>
      <c s="19" t="s">
        <v>37</v>
      </c>
      <c s="24" t="s">
        <v>246</v>
      </c>
      <c s="25" t="s">
        <v>130</v>
      </c>
      <c s="26">
        <v>12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247</v>
      </c>
    </row>
    <row r="127" spans="1:5" ht="25.5">
      <c r="A127" s="30" t="s">
        <v>41</v>
      </c>
      <c r="E127" s="37" t="s">
        <v>248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111</v>
      </c>
      <c s="23" t="s">
        <v>249</v>
      </c>
      <c s="19" t="s">
        <v>37</v>
      </c>
      <c s="24" t="s">
        <v>250</v>
      </c>
      <c s="25" t="s">
        <v>130</v>
      </c>
      <c s="26">
        <v>21.32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251</v>
      </c>
    </row>
    <row r="131" spans="1:5" ht="89.25">
      <c r="A131" s="30" t="s">
        <v>41</v>
      </c>
      <c r="E131" s="37" t="s">
        <v>252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61</v>
      </c>
      <c s="5"/>
      <c s="21" t="s">
        <v>253</v>
      </c>
      <c s="5"/>
      <c s="5"/>
      <c s="5"/>
      <c s="35">
        <f>0+Q133</f>
      </c>
      <c r="O133">
        <f>0+R133</f>
      </c>
      <c r="Q133">
        <f>0+I134+I138+I142+I146+I150+I154+I158+I162+I166+I170+I174+I178+I182+I186+I190+I194+I198+I202</f>
      </c>
      <c>
        <f>0+O134+O138+O142+O146+O150+O154+O158+O162+O166+O170+O174+O178+O182+O186+O190+O194+O198+O202</f>
      </c>
    </row>
    <row r="134" spans="1:16" ht="12.75">
      <c r="A134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152</v>
      </c>
      <c s="26">
        <v>13.5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256</v>
      </c>
    </row>
    <row r="136" spans="1:5" ht="12.75">
      <c r="A136" s="30" t="s">
        <v>41</v>
      </c>
      <c r="E136" s="31" t="s">
        <v>37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259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47</v>
      </c>
      <c s="26">
        <v>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263</v>
      </c>
    </row>
    <row r="144" spans="1:5" ht="12.75">
      <c r="A144" s="30" t="s">
        <v>41</v>
      </c>
      <c r="E144" s="31" t="s">
        <v>37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266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269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272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275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278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285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152</v>
      </c>
      <c s="26">
        <v>13.5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289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293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297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301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302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305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308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314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8" ht="12.75" customHeight="1">
      <c r="A206" s="5" t="s">
        <v>33</v>
      </c>
      <c s="5"/>
      <c s="34" t="s">
        <v>30</v>
      </c>
      <c s="5"/>
      <c s="21" t="s">
        <v>34</v>
      </c>
      <c s="5"/>
      <c s="5"/>
      <c s="5"/>
      <c s="35">
        <f>0+Q206</f>
      </c>
      <c r="O206">
        <f>0+R206</f>
      </c>
      <c r="Q206">
        <f>0+I207+I211+I215</f>
      </c>
      <c>
        <f>0+O207+O211+O215</f>
      </c>
    </row>
    <row r="207" spans="1:16" ht="12.75">
      <c r="A207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152</v>
      </c>
      <c s="26">
        <v>15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318</v>
      </c>
    </row>
    <row r="209" spans="1:5" ht="12.75">
      <c r="A209" s="30" t="s">
        <v>41</v>
      </c>
      <c r="E209" s="31" t="s">
        <v>319</v>
      </c>
    </row>
    <row r="210" spans="1:5" ht="12.75">
      <c r="A210" t="s">
        <v>42</v>
      </c>
      <c r="E210" s="29" t="s">
        <v>37</v>
      </c>
    </row>
    <row r="211" spans="1:16" ht="25.5">
      <c r="A211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165</v>
      </c>
      <c s="26">
        <v>0.3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40</v>
      </c>
      <c r="E212" s="29" t="s">
        <v>323</v>
      </c>
    </row>
    <row r="213" spans="1:5" ht="38.25">
      <c r="A213" s="30" t="s">
        <v>41</v>
      </c>
      <c r="E213" s="37" t="s">
        <v>324</v>
      </c>
    </row>
    <row r="214" spans="1:5" ht="12.75">
      <c r="A214" t="s">
        <v>42</v>
      </c>
      <c r="E214" s="29" t="s">
        <v>37</v>
      </c>
    </row>
    <row r="215" spans="1:16" ht="12.75">
      <c r="A215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152</v>
      </c>
      <c s="26">
        <v>0.4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25.5">
      <c r="A216" s="28" t="s">
        <v>40</v>
      </c>
      <c r="E216" s="29" t="s">
        <v>328</v>
      </c>
    </row>
    <row r="217" spans="1:5" ht="12.75">
      <c r="A217" s="30" t="s">
        <v>41</v>
      </c>
      <c r="E217" s="31" t="s">
        <v>329</v>
      </c>
    </row>
    <row r="218" spans="1:5" ht="12.75">
      <c r="A218" t="s">
        <v>42</v>
      </c>
      <c r="E218" s="29" t="s">
        <v>37</v>
      </c>
    </row>
    <row r="219" spans="1:18" ht="12.75" customHeight="1">
      <c r="A219" s="5" t="s">
        <v>33</v>
      </c>
      <c s="5"/>
      <c s="34" t="s">
        <v>330</v>
      </c>
      <c s="5"/>
      <c s="21" t="s">
        <v>331</v>
      </c>
      <c s="5"/>
      <c s="5"/>
      <c s="5"/>
      <c s="35">
        <f>0+Q219</f>
      </c>
      <c r="O219">
        <f>0+R219</f>
      </c>
      <c r="Q219">
        <f>0+I220</f>
      </c>
      <c>
        <f>0+O220</f>
      </c>
    </row>
    <row r="220" spans="1:16" ht="12.75">
      <c r="A220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211</v>
      </c>
      <c s="26">
        <v>68.363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38.25">
      <c r="A221" s="28" t="s">
        <v>40</v>
      </c>
      <c r="E221" s="29" t="s">
        <v>335</v>
      </c>
    </row>
    <row r="222" spans="1:5" ht="12.75">
      <c r="A222" s="30" t="s">
        <v>41</v>
      </c>
      <c r="E222" s="31" t="s">
        <v>37</v>
      </c>
    </row>
    <row r="223" spans="1:5" ht="12.75">
      <c r="A223" t="s">
        <v>42</v>
      </c>
      <c r="E223" s="29" t="s">
        <v>37</v>
      </c>
    </row>
    <row r="224" spans="1:18" ht="12.75" customHeight="1">
      <c r="A224" s="5" t="s">
        <v>33</v>
      </c>
      <c s="5"/>
      <c s="34" t="s">
        <v>336</v>
      </c>
      <c s="5"/>
      <c s="21" t="s">
        <v>337</v>
      </c>
      <c s="5"/>
      <c s="5"/>
      <c s="5"/>
      <c s="35">
        <f>0+Q224</f>
      </c>
      <c r="O224">
        <f>0+R224</f>
      </c>
      <c r="Q224">
        <f>0+I225</f>
      </c>
      <c>
        <f>0+O225</f>
      </c>
    </row>
    <row r="225" spans="1:16" ht="12.75">
      <c r="A225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211</v>
      </c>
      <c s="26">
        <v>2.64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25.5">
      <c r="A226" s="28" t="s">
        <v>40</v>
      </c>
      <c r="E226" s="29" t="s">
        <v>341</v>
      </c>
    </row>
    <row r="227" spans="1:5" ht="12.75">
      <c r="A227" s="30" t="s">
        <v>41</v>
      </c>
      <c r="E227" s="31" t="s">
        <v>37</v>
      </c>
    </row>
    <row r="228" spans="1:5" ht="12.75">
      <c r="A228" t="s">
        <v>42</v>
      </c>
      <c r="E22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0+O8+O125+O138+O151+O172+O197+O286+O311+O316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342</v>
      </c>
      <c s="36">
        <f>0+I8+I125+I138+I151+I172+I197+I286+I311+I316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342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343</v>
      </c>
      <c s="19" t="s">
        <v>37</v>
      </c>
      <c s="24" t="s">
        <v>344</v>
      </c>
      <c s="25" t="s">
        <v>130</v>
      </c>
      <c s="26">
        <v>58.96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345</v>
      </c>
    </row>
    <row r="11" spans="1:5" ht="114.75">
      <c r="A11" s="30" t="s">
        <v>41</v>
      </c>
      <c r="E11" s="37" t="s">
        <v>346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133</v>
      </c>
      <c s="19" t="s">
        <v>37</v>
      </c>
      <c s="24" t="s">
        <v>134</v>
      </c>
      <c s="25" t="s">
        <v>130</v>
      </c>
      <c s="26">
        <v>6.4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135</v>
      </c>
    </row>
    <row r="15" spans="1:5" ht="25.5">
      <c r="A15" s="30" t="s">
        <v>41</v>
      </c>
      <c r="E15" s="37" t="s">
        <v>347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348</v>
      </c>
      <c s="19" t="s">
        <v>37</v>
      </c>
      <c s="24" t="s">
        <v>349</v>
      </c>
      <c s="25" t="s">
        <v>130</v>
      </c>
      <c s="26">
        <v>18.843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350</v>
      </c>
    </row>
    <row r="19" spans="1:5" ht="51">
      <c r="A19" s="30" t="s">
        <v>41</v>
      </c>
      <c r="E19" s="37" t="s">
        <v>351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352</v>
      </c>
      <c s="19" t="s">
        <v>37</v>
      </c>
      <c s="24" t="s">
        <v>353</v>
      </c>
      <c s="25" t="s">
        <v>130</v>
      </c>
      <c s="26">
        <v>5.6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354</v>
      </c>
    </row>
    <row r="23" spans="1:5" ht="38.25">
      <c r="A23" s="30" t="s">
        <v>41</v>
      </c>
      <c r="E23" s="37" t="s">
        <v>355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356</v>
      </c>
      <c s="19" t="s">
        <v>37</v>
      </c>
      <c s="24" t="s">
        <v>357</v>
      </c>
      <c s="25" t="s">
        <v>130</v>
      </c>
      <c s="26">
        <v>145.85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358</v>
      </c>
    </row>
    <row r="27" spans="1:5" ht="89.25">
      <c r="A27" s="30" t="s">
        <v>41</v>
      </c>
      <c r="E27" s="37" t="s">
        <v>359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360</v>
      </c>
      <c s="19" t="s">
        <v>37</v>
      </c>
      <c s="24" t="s">
        <v>361</v>
      </c>
      <c s="25" t="s">
        <v>130</v>
      </c>
      <c s="26">
        <v>58.84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362</v>
      </c>
    </row>
    <row r="31" spans="1:5" ht="114.75">
      <c r="A31" s="30" t="s">
        <v>41</v>
      </c>
      <c r="E31" s="37" t="s">
        <v>363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364</v>
      </c>
      <c s="19" t="s">
        <v>37</v>
      </c>
      <c s="24" t="s">
        <v>365</v>
      </c>
      <c s="25" t="s">
        <v>152</v>
      </c>
      <c s="26">
        <v>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366</v>
      </c>
    </row>
    <row r="35" spans="1:5" ht="12.75">
      <c r="A35" s="30" t="s">
        <v>41</v>
      </c>
      <c r="E35" s="31" t="s">
        <v>37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140</v>
      </c>
      <c s="19" t="s">
        <v>37</v>
      </c>
      <c s="24" t="s">
        <v>141</v>
      </c>
      <c s="25" t="s">
        <v>142</v>
      </c>
      <c s="26">
        <v>150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143</v>
      </c>
    </row>
    <row r="39" spans="1:5" ht="12.75">
      <c r="A39" s="30" t="s">
        <v>41</v>
      </c>
      <c r="E39" s="31" t="s">
        <v>367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368</v>
      </c>
      <c s="19" t="s">
        <v>37</v>
      </c>
      <c s="24" t="s">
        <v>369</v>
      </c>
      <c s="25" t="s">
        <v>142</v>
      </c>
      <c s="26">
        <v>384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370</v>
      </c>
    </row>
    <row r="43" spans="1:5" ht="25.5">
      <c r="A43" s="30" t="s">
        <v>41</v>
      </c>
      <c r="E43" s="37" t="s">
        <v>371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145</v>
      </c>
      <c s="19" t="s">
        <v>37</v>
      </c>
      <c s="24" t="s">
        <v>146</v>
      </c>
      <c s="25" t="s">
        <v>147</v>
      </c>
      <c s="26">
        <v>30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148</v>
      </c>
    </row>
    <row r="47" spans="1:5" ht="12.75">
      <c r="A47" s="30" t="s">
        <v>41</v>
      </c>
      <c r="E47" s="31" t="s">
        <v>372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373</v>
      </c>
      <c s="19" t="s">
        <v>37</v>
      </c>
      <c s="24" t="s">
        <v>374</v>
      </c>
      <c s="25" t="s">
        <v>147</v>
      </c>
      <c s="26">
        <v>32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375</v>
      </c>
    </row>
    <row r="51" spans="1:5" ht="12.75">
      <c r="A51" s="30" t="s">
        <v>41</v>
      </c>
      <c r="E51" s="31" t="s">
        <v>376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150</v>
      </c>
      <c s="19" t="s">
        <v>37</v>
      </c>
      <c s="24" t="s">
        <v>151</v>
      </c>
      <c s="25" t="s">
        <v>152</v>
      </c>
      <c s="26">
        <v>3.2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153</v>
      </c>
    </row>
    <row r="55" spans="1:5" ht="25.5">
      <c r="A55" s="30" t="s">
        <v>41</v>
      </c>
      <c r="E55" s="31" t="s">
        <v>377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155</v>
      </c>
      <c s="19" t="s">
        <v>37</v>
      </c>
      <c s="24" t="s">
        <v>156</v>
      </c>
      <c s="25" t="s">
        <v>152</v>
      </c>
      <c s="26">
        <v>3.2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157</v>
      </c>
    </row>
    <row r="59" spans="1:5" ht="12.75">
      <c r="A59" s="30" t="s">
        <v>41</v>
      </c>
      <c r="E59" s="31" t="s">
        <v>378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159</v>
      </c>
      <c s="19" t="s">
        <v>37</v>
      </c>
      <c s="24" t="s">
        <v>160</v>
      </c>
      <c s="25" t="s">
        <v>152</v>
      </c>
      <c s="26">
        <v>4.8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63.75">
      <c r="A62" s="28" t="s">
        <v>40</v>
      </c>
      <c r="E62" s="29" t="s">
        <v>161</v>
      </c>
    </row>
    <row r="63" spans="1:5" ht="25.5">
      <c r="A63" s="30" t="s">
        <v>41</v>
      </c>
      <c r="E63" s="31" t="s">
        <v>379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163</v>
      </c>
      <c s="19" t="s">
        <v>37</v>
      </c>
      <c s="24" t="s">
        <v>164</v>
      </c>
      <c s="25" t="s">
        <v>165</v>
      </c>
      <c s="26">
        <v>25.275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166</v>
      </c>
    </row>
    <row r="67" spans="1:5" ht="102">
      <c r="A67" s="30" t="s">
        <v>41</v>
      </c>
      <c r="E67" s="37" t="s">
        <v>380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381</v>
      </c>
      <c s="19" t="s">
        <v>37</v>
      </c>
      <c s="24" t="s">
        <v>382</v>
      </c>
      <c s="25" t="s">
        <v>165</v>
      </c>
      <c s="26">
        <v>55.171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383</v>
      </c>
    </row>
    <row r="71" spans="1:5" ht="140.25">
      <c r="A71" s="30" t="s">
        <v>41</v>
      </c>
      <c r="E71" s="37" t="s">
        <v>384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88</v>
      </c>
      <c s="23" t="s">
        <v>385</v>
      </c>
      <c s="19" t="s">
        <v>37</v>
      </c>
      <c s="24" t="s">
        <v>386</v>
      </c>
      <c s="25" t="s">
        <v>165</v>
      </c>
      <c s="26">
        <v>27.586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387</v>
      </c>
    </row>
    <row r="75" spans="1:5" ht="12.75">
      <c r="A75" s="30" t="s">
        <v>41</v>
      </c>
      <c r="E75" s="31" t="s">
        <v>388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91</v>
      </c>
      <c s="23" t="s">
        <v>176</v>
      </c>
      <c s="19" t="s">
        <v>37</v>
      </c>
      <c s="24" t="s">
        <v>177</v>
      </c>
      <c s="25" t="s">
        <v>165</v>
      </c>
      <c s="26">
        <v>9.195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178</v>
      </c>
    </row>
    <row r="79" spans="1:5" ht="12.75">
      <c r="A79" s="30" t="s">
        <v>41</v>
      </c>
      <c r="E79" s="31" t="s">
        <v>389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94</v>
      </c>
      <c s="23" t="s">
        <v>180</v>
      </c>
      <c s="19" t="s">
        <v>37</v>
      </c>
      <c s="24" t="s">
        <v>181</v>
      </c>
      <c s="25" t="s">
        <v>165</v>
      </c>
      <c s="26">
        <v>9.195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182</v>
      </c>
    </row>
    <row r="83" spans="1:5" ht="12.75">
      <c r="A83" s="30" t="s">
        <v>41</v>
      </c>
      <c r="E83" s="31" t="s">
        <v>389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183</v>
      </c>
      <c s="19" t="s">
        <v>37</v>
      </c>
      <c s="24" t="s">
        <v>184</v>
      </c>
      <c s="25" t="s">
        <v>130</v>
      </c>
      <c s="26">
        <v>138.678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185</v>
      </c>
    </row>
    <row r="87" spans="1:5" ht="89.25">
      <c r="A87" s="30" t="s">
        <v>41</v>
      </c>
      <c r="E87" s="37" t="s">
        <v>390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187</v>
      </c>
      <c s="19" t="s">
        <v>37</v>
      </c>
      <c s="24" t="s">
        <v>188</v>
      </c>
      <c s="25" t="s">
        <v>130</v>
      </c>
      <c s="26">
        <v>138.678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189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190</v>
      </c>
      <c s="19" t="s">
        <v>37</v>
      </c>
      <c s="24" t="s">
        <v>191</v>
      </c>
      <c s="25" t="s">
        <v>165</v>
      </c>
      <c s="26">
        <v>55.171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192</v>
      </c>
    </row>
    <row r="95" spans="1:5" ht="12.75">
      <c r="A95" s="30" t="s">
        <v>41</v>
      </c>
      <c r="E95" s="31" t="s">
        <v>391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194</v>
      </c>
      <c s="19" t="s">
        <v>37</v>
      </c>
      <c s="24" t="s">
        <v>195</v>
      </c>
      <c s="25" t="s">
        <v>165</v>
      </c>
      <c s="26">
        <v>36.781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40</v>
      </c>
      <c r="E98" s="29" t="s">
        <v>196</v>
      </c>
    </row>
    <row r="99" spans="1:5" ht="12.75">
      <c r="A99" s="30" t="s">
        <v>41</v>
      </c>
      <c r="E99" s="31" t="s">
        <v>392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198</v>
      </c>
      <c s="19" t="s">
        <v>37</v>
      </c>
      <c s="24" t="s">
        <v>199</v>
      </c>
      <c s="25" t="s">
        <v>165</v>
      </c>
      <c s="26">
        <v>91.952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200</v>
      </c>
    </row>
    <row r="103" spans="1:5" ht="89.25">
      <c r="A103" s="30" t="s">
        <v>41</v>
      </c>
      <c r="E103" s="37" t="s">
        <v>393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116</v>
      </c>
      <c s="23" t="s">
        <v>394</v>
      </c>
      <c s="19" t="s">
        <v>37</v>
      </c>
      <c s="24" t="s">
        <v>395</v>
      </c>
      <c s="25" t="s">
        <v>211</v>
      </c>
      <c s="26">
        <v>29.232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41</v>
      </c>
      <c r="E107" s="31" t="s">
        <v>396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120</v>
      </c>
      <c s="23" t="s">
        <v>202</v>
      </c>
      <c s="19" t="s">
        <v>37</v>
      </c>
      <c s="24" t="s">
        <v>203</v>
      </c>
      <c s="25" t="s">
        <v>165</v>
      </c>
      <c s="26">
        <v>45.125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204</v>
      </c>
    </row>
    <row r="111" spans="1:5" ht="76.5">
      <c r="A111" s="30" t="s">
        <v>41</v>
      </c>
      <c r="E111" s="31" t="s">
        <v>397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229</v>
      </c>
      <c s="23" t="s">
        <v>398</v>
      </c>
      <c s="19" t="s">
        <v>37</v>
      </c>
      <c s="24" t="s">
        <v>399</v>
      </c>
      <c s="25" t="s">
        <v>165</v>
      </c>
      <c s="26">
        <v>39.184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38.25">
      <c r="A114" s="28" t="s">
        <v>40</v>
      </c>
      <c r="E114" s="29" t="s">
        <v>400</v>
      </c>
    </row>
    <row r="115" spans="1:5" ht="25.5">
      <c r="A115" s="30" t="s">
        <v>41</v>
      </c>
      <c r="E115" s="31" t="s">
        <v>401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234</v>
      </c>
      <c s="23" t="s">
        <v>209</v>
      </c>
      <c s="19" t="s">
        <v>37</v>
      </c>
      <c s="24" t="s">
        <v>210</v>
      </c>
      <c s="25" t="s">
        <v>211</v>
      </c>
      <c s="26">
        <v>78.368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210</v>
      </c>
    </row>
    <row r="119" spans="1:5" ht="12.75">
      <c r="A119" s="30" t="s">
        <v>41</v>
      </c>
      <c r="E119" s="31" t="s">
        <v>402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123</v>
      </c>
      <c s="23" t="s">
        <v>213</v>
      </c>
      <c s="19" t="s">
        <v>37</v>
      </c>
      <c s="24" t="s">
        <v>214</v>
      </c>
      <c s="25" t="s">
        <v>211</v>
      </c>
      <c s="26">
        <v>83.481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214</v>
      </c>
    </row>
    <row r="123" spans="1:5" ht="12.75">
      <c r="A123" s="30" t="s">
        <v>41</v>
      </c>
      <c r="E123" s="31" t="s">
        <v>403</v>
      </c>
    </row>
    <row r="124" spans="1:5" ht="12.75">
      <c r="A124" t="s">
        <v>42</v>
      </c>
      <c r="E124" s="29" t="s">
        <v>37</v>
      </c>
    </row>
    <row r="125" spans="1:18" ht="12.75" customHeight="1">
      <c r="A125" s="5" t="s">
        <v>33</v>
      </c>
      <c s="5"/>
      <c s="34" t="s">
        <v>14</v>
      </c>
      <c s="5"/>
      <c s="21" t="s">
        <v>216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298</v>
      </c>
      <c s="23" t="s">
        <v>217</v>
      </c>
      <c s="19" t="s">
        <v>37</v>
      </c>
      <c s="24" t="s">
        <v>218</v>
      </c>
      <c s="25" t="s">
        <v>152</v>
      </c>
      <c s="26">
        <v>43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40</v>
      </c>
      <c r="E127" s="29" t="s">
        <v>219</v>
      </c>
    </row>
    <row r="128" spans="1:5" ht="12.75">
      <c r="A128" s="30" t="s">
        <v>41</v>
      </c>
      <c r="E128" s="31" t="s">
        <v>404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260</v>
      </c>
      <c s="23" t="s">
        <v>221</v>
      </c>
      <c s="19" t="s">
        <v>37</v>
      </c>
      <c s="24" t="s">
        <v>222</v>
      </c>
      <c s="25" t="s">
        <v>130</v>
      </c>
      <c s="26">
        <v>68.8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40</v>
      </c>
      <c r="E131" s="29" t="s">
        <v>223</v>
      </c>
    </row>
    <row r="132" spans="1:5" ht="12.75">
      <c r="A132" s="30" t="s">
        <v>41</v>
      </c>
      <c r="E132" s="31" t="s">
        <v>405</v>
      </c>
    </row>
    <row r="133" spans="1:5" ht="12.75">
      <c r="A133" t="s">
        <v>42</v>
      </c>
      <c r="E133" s="29" t="s">
        <v>37</v>
      </c>
    </row>
    <row r="134" spans="1:16" ht="12.75">
      <c r="A134" s="19" t="s">
        <v>35</v>
      </c>
      <c s="23" t="s">
        <v>273</v>
      </c>
      <c s="23" t="s">
        <v>225</v>
      </c>
      <c s="19" t="s">
        <v>37</v>
      </c>
      <c s="24" t="s">
        <v>226</v>
      </c>
      <c s="25" t="s">
        <v>130</v>
      </c>
      <c s="26">
        <v>81.494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226</v>
      </c>
    </row>
    <row r="136" spans="1:5" ht="25.5">
      <c r="A136" s="30" t="s">
        <v>41</v>
      </c>
      <c r="E136" s="31" t="s">
        <v>406</v>
      </c>
    </row>
    <row r="137" spans="1:5" ht="12.75">
      <c r="A137" t="s">
        <v>42</v>
      </c>
      <c r="E137" s="29" t="s">
        <v>37</v>
      </c>
    </row>
    <row r="138" spans="1:18" ht="12.75" customHeight="1">
      <c r="A138" s="5" t="s">
        <v>33</v>
      </c>
      <c s="5"/>
      <c s="34" t="s">
        <v>12</v>
      </c>
      <c s="5"/>
      <c s="21" t="s">
        <v>228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270</v>
      </c>
      <c s="23" t="s">
        <v>407</v>
      </c>
      <c s="19" t="s">
        <v>37</v>
      </c>
      <c s="24" t="s">
        <v>408</v>
      </c>
      <c s="25" t="s">
        <v>165</v>
      </c>
      <c s="26">
        <v>0.867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40</v>
      </c>
      <c r="E140" s="29" t="s">
        <v>409</v>
      </c>
    </row>
    <row r="141" spans="1:5" ht="102">
      <c r="A141" s="30" t="s">
        <v>41</v>
      </c>
      <c r="E141" s="37" t="s">
        <v>410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283</v>
      </c>
      <c s="23" t="s">
        <v>230</v>
      </c>
      <c s="19" t="s">
        <v>37</v>
      </c>
      <c s="24" t="s">
        <v>231</v>
      </c>
      <c s="25" t="s">
        <v>152</v>
      </c>
      <c s="26">
        <v>43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232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303</v>
      </c>
      <c s="23" t="s">
        <v>411</v>
      </c>
      <c s="19" t="s">
        <v>37</v>
      </c>
      <c s="24" t="s">
        <v>412</v>
      </c>
      <c s="25" t="s">
        <v>152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412</v>
      </c>
    </row>
    <row r="149" spans="1:5" ht="38.25">
      <c r="A149" s="30" t="s">
        <v>41</v>
      </c>
      <c r="E149" s="37" t="s">
        <v>413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233</v>
      </c>
      <c s="5"/>
      <c s="5"/>
      <c s="5"/>
      <c s="35">
        <f>0+Q151</f>
      </c>
      <c r="O151">
        <f>0+R151</f>
      </c>
      <c r="Q151">
        <f>0+I152+I156+I160+I164+I168</f>
      </c>
      <c>
        <f>0+O152+O156+O160+O164+O168</f>
      </c>
    </row>
    <row r="152" spans="1:16" ht="12.75">
      <c r="A152" s="19" t="s">
        <v>35</v>
      </c>
      <c s="23" t="s">
        <v>276</v>
      </c>
      <c s="23" t="s">
        <v>235</v>
      </c>
      <c s="19" t="s">
        <v>37</v>
      </c>
      <c s="24" t="s">
        <v>236</v>
      </c>
      <c s="25" t="s">
        <v>165</v>
      </c>
      <c s="26">
        <v>6.536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237</v>
      </c>
    </row>
    <row r="154" spans="1:5" ht="114.75">
      <c r="A154" s="30" t="s">
        <v>41</v>
      </c>
      <c r="E154" s="37" t="s">
        <v>414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306</v>
      </c>
      <c s="23" t="s">
        <v>240</v>
      </c>
      <c s="19" t="s">
        <v>37</v>
      </c>
      <c s="24" t="s">
        <v>241</v>
      </c>
      <c s="25" t="s">
        <v>165</v>
      </c>
      <c s="26">
        <v>0.675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242</v>
      </c>
    </row>
    <row r="158" spans="1:5" ht="38.25">
      <c r="A158" s="30" t="s">
        <v>41</v>
      </c>
      <c r="E158" s="37" t="s">
        <v>415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279</v>
      </c>
      <c s="23" t="s">
        <v>416</v>
      </c>
      <c s="19" t="s">
        <v>37</v>
      </c>
      <c s="24" t="s">
        <v>417</v>
      </c>
      <c s="25" t="s">
        <v>165</v>
      </c>
      <c s="26">
        <v>19.936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418</v>
      </c>
    </row>
    <row r="162" spans="1:5" ht="25.5">
      <c r="A162" s="30" t="s">
        <v>41</v>
      </c>
      <c r="E162" s="31" t="s">
        <v>419</v>
      </c>
    </row>
    <row r="163" spans="1:5" ht="12.75">
      <c r="A163" t="s">
        <v>42</v>
      </c>
      <c r="E163" s="29" t="s">
        <v>37</v>
      </c>
    </row>
    <row r="164" spans="1:16" ht="25.5">
      <c r="A164" s="19" t="s">
        <v>35</v>
      </c>
      <c s="23" t="s">
        <v>267</v>
      </c>
      <c s="23" t="s">
        <v>420</v>
      </c>
      <c s="19" t="s">
        <v>37</v>
      </c>
      <c s="24" t="s">
        <v>421</v>
      </c>
      <c s="25" t="s">
        <v>130</v>
      </c>
      <c s="26">
        <v>4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40</v>
      </c>
      <c r="E165" s="29" t="s">
        <v>422</v>
      </c>
    </row>
    <row r="166" spans="1:5" ht="38.25">
      <c r="A166" s="30" t="s">
        <v>41</v>
      </c>
      <c r="E166" s="37" t="s">
        <v>423</v>
      </c>
    </row>
    <row r="167" spans="1:5" ht="12.75">
      <c r="A167" t="s">
        <v>42</v>
      </c>
      <c r="E167" s="29" t="s">
        <v>37</v>
      </c>
    </row>
    <row r="168" spans="1:16" ht="12.75">
      <c r="A168" s="19" t="s">
        <v>35</v>
      </c>
      <c s="23" t="s">
        <v>309</v>
      </c>
      <c s="23" t="s">
        <v>424</v>
      </c>
      <c s="19" t="s">
        <v>37</v>
      </c>
      <c s="24" t="s">
        <v>425</v>
      </c>
      <c s="25" t="s">
        <v>130</v>
      </c>
      <c s="26">
        <v>5.6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40</v>
      </c>
      <c r="E169" s="29" t="s">
        <v>37</v>
      </c>
    </row>
    <row r="170" spans="1:5" ht="38.25">
      <c r="A170" s="30" t="s">
        <v>41</v>
      </c>
      <c r="E170" s="37" t="s">
        <v>355</v>
      </c>
    </row>
    <row r="171" spans="1:5" ht="12.75">
      <c r="A171" t="s">
        <v>42</v>
      </c>
      <c r="E171" s="29" t="s">
        <v>37</v>
      </c>
    </row>
    <row r="172" spans="1:18" ht="12.75" customHeight="1">
      <c r="A172" s="5" t="s">
        <v>33</v>
      </c>
      <c s="5"/>
      <c s="34" t="s">
        <v>26</v>
      </c>
      <c s="5"/>
      <c s="21" t="s">
        <v>244</v>
      </c>
      <c s="5"/>
      <c s="5"/>
      <c s="5"/>
      <c s="35">
        <f>0+Q172</f>
      </c>
      <c r="O172">
        <f>0+R172</f>
      </c>
      <c r="Q172">
        <f>0+I173+I177+I181+I185+I189+I193</f>
      </c>
      <c>
        <f>0+O173+O177+O181+O185+O189+O193</f>
      </c>
    </row>
    <row r="173" spans="1:16" ht="12.75">
      <c r="A173" s="19" t="s">
        <v>35</v>
      </c>
      <c s="23" t="s">
        <v>239</v>
      </c>
      <c s="23" t="s">
        <v>249</v>
      </c>
      <c s="19" t="s">
        <v>37</v>
      </c>
      <c s="24" t="s">
        <v>250</v>
      </c>
      <c s="25" t="s">
        <v>130</v>
      </c>
      <c s="26">
        <v>6.4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251</v>
      </c>
    </row>
    <row r="175" spans="1:5" ht="12.75">
      <c r="A175" s="30" t="s">
        <v>41</v>
      </c>
      <c r="E175" s="31" t="s">
        <v>426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286</v>
      </c>
      <c s="23" t="s">
        <v>427</v>
      </c>
      <c s="19" t="s">
        <v>37</v>
      </c>
      <c s="24" t="s">
        <v>428</v>
      </c>
      <c s="25" t="s">
        <v>130</v>
      </c>
      <c s="26">
        <v>58.84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429</v>
      </c>
    </row>
    <row r="179" spans="1:5" ht="114.75">
      <c r="A179" s="30" t="s">
        <v>41</v>
      </c>
      <c r="E179" s="37" t="s">
        <v>363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254</v>
      </c>
      <c s="23" t="s">
        <v>430</v>
      </c>
      <c s="19" t="s">
        <v>37</v>
      </c>
      <c s="24" t="s">
        <v>431</v>
      </c>
      <c s="25" t="s">
        <v>130</v>
      </c>
      <c s="26">
        <v>58.84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432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290</v>
      </c>
      <c s="23" t="s">
        <v>433</v>
      </c>
      <c s="19" t="s">
        <v>37</v>
      </c>
      <c s="24" t="s">
        <v>434</v>
      </c>
      <c s="25" t="s">
        <v>130</v>
      </c>
      <c s="26">
        <v>58.84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435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12.75">
      <c r="A189" s="19" t="s">
        <v>35</v>
      </c>
      <c s="23" t="s">
        <v>257</v>
      </c>
      <c s="23" t="s">
        <v>436</v>
      </c>
      <c s="19" t="s">
        <v>37</v>
      </c>
      <c s="24" t="s">
        <v>437</v>
      </c>
      <c s="25" t="s">
        <v>130</v>
      </c>
      <c s="26">
        <v>145.85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438</v>
      </c>
    </row>
    <row r="191" spans="1:5" ht="12.75">
      <c r="A191" s="30" t="s">
        <v>41</v>
      </c>
      <c r="E191" s="31" t="s">
        <v>37</v>
      </c>
    </row>
    <row r="192" spans="1:5" ht="12.75">
      <c r="A192" t="s">
        <v>42</v>
      </c>
      <c r="E192" s="29" t="s">
        <v>37</v>
      </c>
    </row>
    <row r="193" spans="1:16" ht="25.5">
      <c r="A193" s="19" t="s">
        <v>35</v>
      </c>
      <c s="23" t="s">
        <v>294</v>
      </c>
      <c s="23" t="s">
        <v>439</v>
      </c>
      <c s="19" t="s">
        <v>37</v>
      </c>
      <c s="24" t="s">
        <v>440</v>
      </c>
      <c s="25" t="s">
        <v>130</v>
      </c>
      <c s="26">
        <v>145.85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441</v>
      </c>
    </row>
    <row r="195" spans="1:5" ht="76.5">
      <c r="A195" s="30" t="s">
        <v>41</v>
      </c>
      <c r="E195" s="37" t="s">
        <v>442</v>
      </c>
    </row>
    <row r="196" spans="1:5" ht="12.75">
      <c r="A196" t="s">
        <v>42</v>
      </c>
      <c r="E196" s="29" t="s">
        <v>37</v>
      </c>
    </row>
    <row r="197" spans="1:18" ht="12.75" customHeight="1">
      <c r="A197" s="5" t="s">
        <v>33</v>
      </c>
      <c s="5"/>
      <c s="34" t="s">
        <v>61</v>
      </c>
      <c s="5"/>
      <c s="21" t="s">
        <v>253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0+I198+I202+I206+I210+I214+I218+I222+I226+I230+I234+I238+I242+I246+I250+I254+I258+I262+I266+I270+I274+I278+I282</f>
      </c>
      <c>
        <f>0+O198+O202+O206+O210+O214+O218+O222+O226+O230+O234+O238+O242+O246+O250+O254+O258+O262+O266+O270+O274+O278+O282</f>
      </c>
    </row>
    <row r="198" spans="1:16" ht="12.75">
      <c r="A198" s="19" t="s">
        <v>35</v>
      </c>
      <c s="23" t="s">
        <v>332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259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443</v>
      </c>
      <c s="23" t="s">
        <v>261</v>
      </c>
      <c s="19" t="s">
        <v>37</v>
      </c>
      <c s="24" t="s">
        <v>262</v>
      </c>
      <c s="25" t="s">
        <v>47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263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444</v>
      </c>
      <c s="23" t="s">
        <v>265</v>
      </c>
      <c s="19" t="s">
        <v>37</v>
      </c>
      <c s="24" t="s">
        <v>266</v>
      </c>
      <c s="25" t="s">
        <v>47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266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152</v>
      </c>
      <c s="26">
        <v>6.3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37</v>
      </c>
    </row>
    <row r="212" spans="1:5" ht="12.75">
      <c r="A212" s="30" t="s">
        <v>41</v>
      </c>
      <c r="E212" s="31" t="s">
        <v>448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449</v>
      </c>
      <c s="23" t="s">
        <v>268</v>
      </c>
      <c s="19" t="s">
        <v>37</v>
      </c>
      <c s="24" t="s">
        <v>269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269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450</v>
      </c>
      <c s="23" t="s">
        <v>451</v>
      </c>
      <c s="19" t="s">
        <v>37</v>
      </c>
      <c s="24" t="s">
        <v>452</v>
      </c>
      <c s="25" t="s">
        <v>47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452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453</v>
      </c>
      <c s="23" t="s">
        <v>274</v>
      </c>
      <c s="19" t="s">
        <v>37</v>
      </c>
      <c s="24" t="s">
        <v>275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275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454</v>
      </c>
      <c s="23" t="s">
        <v>277</v>
      </c>
      <c s="19" t="s">
        <v>37</v>
      </c>
      <c s="24" t="s">
        <v>278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278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455</v>
      </c>
      <c s="23" t="s">
        <v>280</v>
      </c>
      <c s="19" t="s">
        <v>37</v>
      </c>
      <c s="24" t="s">
        <v>456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457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461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462</v>
      </c>
      <c s="23" t="s">
        <v>284</v>
      </c>
      <c s="19" t="s">
        <v>37</v>
      </c>
      <c s="24" t="s">
        <v>285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285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264</v>
      </c>
      <c s="23" t="s">
        <v>463</v>
      </c>
      <c s="19" t="s">
        <v>37</v>
      </c>
      <c s="24" t="s">
        <v>464</v>
      </c>
      <c s="25" t="s">
        <v>152</v>
      </c>
      <c s="26">
        <v>43.645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464</v>
      </c>
    </row>
    <row r="244" spans="1:5" ht="25.5">
      <c r="A244" s="30" t="s">
        <v>41</v>
      </c>
      <c r="E244" s="31" t="s">
        <v>465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320</v>
      </c>
      <c s="23" t="s">
        <v>466</v>
      </c>
      <c s="19" t="s">
        <v>37</v>
      </c>
      <c s="24" t="s">
        <v>467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467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312</v>
      </c>
      <c s="23" t="s">
        <v>468</v>
      </c>
      <c s="19" t="s">
        <v>37</v>
      </c>
      <c s="24" t="s">
        <v>469</v>
      </c>
      <c s="25" t="s">
        <v>152</v>
      </c>
      <c s="26">
        <v>43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470</v>
      </c>
    </row>
    <row r="252" spans="1:5" ht="12.75">
      <c r="A252" s="30" t="s">
        <v>41</v>
      </c>
      <c r="E252" s="31" t="s">
        <v>404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315</v>
      </c>
      <c s="23" t="s">
        <v>471</v>
      </c>
      <c s="19" t="s">
        <v>37</v>
      </c>
      <c s="24" t="s">
        <v>472</v>
      </c>
      <c s="25" t="s">
        <v>47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473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325</v>
      </c>
      <c s="23" t="s">
        <v>291</v>
      </c>
      <c s="19" t="s">
        <v>37</v>
      </c>
      <c s="24" t="s">
        <v>292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293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338</v>
      </c>
      <c s="23" t="s">
        <v>295</v>
      </c>
      <c s="19" t="s">
        <v>37</v>
      </c>
      <c s="24" t="s">
        <v>296</v>
      </c>
      <c s="25" t="s">
        <v>47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297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474</v>
      </c>
      <c s="23" t="s">
        <v>299</v>
      </c>
      <c s="19" t="s">
        <v>37</v>
      </c>
      <c s="24" t="s">
        <v>300</v>
      </c>
      <c s="25" t="s">
        <v>301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302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475</v>
      </c>
      <c s="23" t="s">
        <v>304</v>
      </c>
      <c s="19" t="s">
        <v>37</v>
      </c>
      <c s="24" t="s">
        <v>305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305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476</v>
      </c>
      <c s="23" t="s">
        <v>307</v>
      </c>
      <c s="19" t="s">
        <v>37</v>
      </c>
      <c s="24" t="s">
        <v>308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308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477</v>
      </c>
      <c s="23" t="s">
        <v>310</v>
      </c>
      <c s="19" t="s">
        <v>37</v>
      </c>
      <c s="24" t="s">
        <v>311</v>
      </c>
      <c s="25" t="s">
        <v>47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478</v>
      </c>
      <c s="23" t="s">
        <v>313</v>
      </c>
      <c s="19" t="s">
        <v>37</v>
      </c>
      <c s="24" t="s">
        <v>314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314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0+I287+I291+I295+I299+I303+I307</f>
      </c>
      <c>
        <f>0+O287+O291+O295+O299+O303+O307</f>
      </c>
    </row>
    <row r="287" spans="1:16" ht="25.5">
      <c r="A287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152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482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483</v>
      </c>
      <c s="23" t="s">
        <v>484</v>
      </c>
      <c s="19" t="s">
        <v>37</v>
      </c>
      <c s="24" t="s">
        <v>485</v>
      </c>
      <c s="25" t="s">
        <v>152</v>
      </c>
      <c s="26">
        <v>88.9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486</v>
      </c>
    </row>
    <row r="293" spans="1:5" ht="63.75">
      <c r="A293" s="30" t="s">
        <v>41</v>
      </c>
      <c r="E293" s="37" t="s">
        <v>487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488</v>
      </c>
      <c s="23" t="s">
        <v>316</v>
      </c>
      <c s="19" t="s">
        <v>37</v>
      </c>
      <c s="24" t="s">
        <v>317</v>
      </c>
      <c s="25" t="s">
        <v>152</v>
      </c>
      <c s="26">
        <v>21.4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318</v>
      </c>
    </row>
    <row r="297" spans="1:5" ht="12.75">
      <c r="A297" s="30" t="s">
        <v>41</v>
      </c>
      <c r="E297" s="31" t="s">
        <v>489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490</v>
      </c>
      <c s="23" t="s">
        <v>321</v>
      </c>
      <c s="19" t="s">
        <v>37</v>
      </c>
      <c s="24" t="s">
        <v>322</v>
      </c>
      <c s="25" t="s">
        <v>165</v>
      </c>
      <c s="26">
        <v>0.3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323</v>
      </c>
    </row>
    <row r="301" spans="1:5" ht="38.25">
      <c r="A301" s="30" t="s">
        <v>41</v>
      </c>
      <c r="E301" s="37" t="s">
        <v>324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491</v>
      </c>
      <c s="23" t="s">
        <v>326</v>
      </c>
      <c s="19" t="s">
        <v>37</v>
      </c>
      <c s="24" t="s">
        <v>327</v>
      </c>
      <c s="25" t="s">
        <v>152</v>
      </c>
      <c s="26">
        <v>0.5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40</v>
      </c>
      <c r="E304" s="29" t="s">
        <v>328</v>
      </c>
    </row>
    <row r="305" spans="1:5" ht="12.75">
      <c r="A305" s="30" t="s">
        <v>41</v>
      </c>
      <c r="E305" s="31" t="s">
        <v>492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493</v>
      </c>
      <c s="23" t="s">
        <v>494</v>
      </c>
      <c s="19" t="s">
        <v>37</v>
      </c>
      <c s="24" t="s">
        <v>495</v>
      </c>
      <c s="25" t="s">
        <v>152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51">
      <c r="A308" s="28" t="s">
        <v>40</v>
      </c>
      <c r="E308" s="29" t="s">
        <v>496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8" ht="12.75" customHeight="1">
      <c r="A311" s="5" t="s">
        <v>33</v>
      </c>
      <c s="5"/>
      <c s="34" t="s">
        <v>330</v>
      </c>
      <c s="5"/>
      <c s="21" t="s">
        <v>331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497</v>
      </c>
      <c s="23" t="s">
        <v>333</v>
      </c>
      <c s="19" t="s">
        <v>37</v>
      </c>
      <c s="24" t="s">
        <v>334</v>
      </c>
      <c s="25" t="s">
        <v>211</v>
      </c>
      <c s="26">
        <v>208.694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40</v>
      </c>
      <c r="E313" s="29" t="s">
        <v>335</v>
      </c>
    </row>
    <row r="314" spans="1:5" ht="12.75">
      <c r="A314" s="30" t="s">
        <v>41</v>
      </c>
      <c r="E314" s="31" t="s">
        <v>37</v>
      </c>
    </row>
    <row r="315" spans="1:5" ht="12.75">
      <c r="A315" t="s">
        <v>42</v>
      </c>
      <c r="E315" s="29" t="s">
        <v>37</v>
      </c>
    </row>
    <row r="316" spans="1:18" ht="12.75" customHeight="1">
      <c r="A316" s="5" t="s">
        <v>33</v>
      </c>
      <c s="5"/>
      <c s="34" t="s">
        <v>336</v>
      </c>
      <c s="5"/>
      <c s="21" t="s">
        <v>337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498</v>
      </c>
      <c s="23" t="s">
        <v>339</v>
      </c>
      <c s="19" t="s">
        <v>37</v>
      </c>
      <c s="24" t="s">
        <v>340</v>
      </c>
      <c s="25" t="s">
        <v>211</v>
      </c>
      <c s="26">
        <v>2.122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40</v>
      </c>
      <c r="E318" s="29" t="s">
        <v>341</v>
      </c>
    </row>
    <row r="319" spans="1:5" ht="12.75">
      <c r="A319" s="30" t="s">
        <v>41</v>
      </c>
      <c r="E319" s="31" t="s">
        <v>499</v>
      </c>
    </row>
    <row r="320" spans="1:5" ht="12.75">
      <c r="A320" t="s">
        <v>42</v>
      </c>
      <c r="E3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0+O8+O113+O126+O131+O144+O165+O230+O239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500</v>
      </c>
      <c s="36">
        <f>0+I8+I113+I126+I131+I144+I165+I230+I239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500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501</v>
      </c>
      <c s="19" t="s">
        <v>37</v>
      </c>
      <c s="24" t="s">
        <v>502</v>
      </c>
      <c s="25" t="s">
        <v>130</v>
      </c>
      <c s="26">
        <v>7.4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503</v>
      </c>
    </row>
    <row r="11" spans="1:5" ht="38.25">
      <c r="A11" s="30" t="s">
        <v>41</v>
      </c>
      <c r="E11" s="31" t="s">
        <v>504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505</v>
      </c>
      <c s="19" t="s">
        <v>37</v>
      </c>
      <c s="24" t="s">
        <v>506</v>
      </c>
      <c s="25" t="s">
        <v>130</v>
      </c>
      <c s="26">
        <v>11.84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507</v>
      </c>
    </row>
    <row r="15" spans="1:5" ht="38.25">
      <c r="A15" s="30" t="s">
        <v>41</v>
      </c>
      <c r="E15" s="37" t="s">
        <v>508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133</v>
      </c>
      <c s="19" t="s">
        <v>37</v>
      </c>
      <c s="24" t="s">
        <v>134</v>
      </c>
      <c s="25" t="s">
        <v>130</v>
      </c>
      <c s="26">
        <v>7.4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135</v>
      </c>
    </row>
    <row r="19" spans="1:5" ht="63.75">
      <c r="A19" s="30" t="s">
        <v>41</v>
      </c>
      <c r="E19" s="37" t="s">
        <v>509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348</v>
      </c>
      <c s="19" t="s">
        <v>37</v>
      </c>
      <c s="24" t="s">
        <v>349</v>
      </c>
      <c s="25" t="s">
        <v>130</v>
      </c>
      <c s="26">
        <v>11.84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350</v>
      </c>
    </row>
    <row r="23" spans="1:5" ht="25.5">
      <c r="A23" s="30" t="s">
        <v>41</v>
      </c>
      <c r="E23" s="37" t="s">
        <v>510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360</v>
      </c>
      <c s="19" t="s">
        <v>37</v>
      </c>
      <c s="24" t="s">
        <v>361</v>
      </c>
      <c s="25" t="s">
        <v>130</v>
      </c>
      <c s="26">
        <v>19.24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362</v>
      </c>
    </row>
    <row r="27" spans="1:5" ht="51">
      <c r="A27" s="30" t="s">
        <v>41</v>
      </c>
      <c r="E27" s="37" t="s">
        <v>511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140</v>
      </c>
      <c s="19" t="s">
        <v>37</v>
      </c>
      <c s="24" t="s">
        <v>141</v>
      </c>
      <c s="25" t="s">
        <v>142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143</v>
      </c>
    </row>
    <row r="31" spans="1:5" ht="25.5">
      <c r="A31" s="30" t="s">
        <v>41</v>
      </c>
      <c r="E31" s="37" t="s">
        <v>512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368</v>
      </c>
      <c s="19" t="s">
        <v>37</v>
      </c>
      <c s="24" t="s">
        <v>369</v>
      </c>
      <c s="25" t="s">
        <v>142</v>
      </c>
      <c s="26">
        <v>48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370</v>
      </c>
    </row>
    <row r="35" spans="1:5" ht="25.5">
      <c r="A35" s="30" t="s">
        <v>41</v>
      </c>
      <c r="E35" s="37" t="s">
        <v>513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145</v>
      </c>
      <c s="19" t="s">
        <v>37</v>
      </c>
      <c s="24" t="s">
        <v>146</v>
      </c>
      <c s="25" t="s">
        <v>147</v>
      </c>
      <c s="26">
        <v>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148</v>
      </c>
    </row>
    <row r="39" spans="1:5" ht="12.75">
      <c r="A39" s="30" t="s">
        <v>41</v>
      </c>
      <c r="E39" s="31" t="s">
        <v>514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373</v>
      </c>
      <c s="19" t="s">
        <v>37</v>
      </c>
      <c s="24" t="s">
        <v>374</v>
      </c>
      <c s="25" t="s">
        <v>147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375</v>
      </c>
    </row>
    <row r="43" spans="1:5" ht="12.75">
      <c r="A43" s="30" t="s">
        <v>41</v>
      </c>
      <c r="E43" s="31" t="s">
        <v>515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150</v>
      </c>
      <c s="19" t="s">
        <v>37</v>
      </c>
      <c s="24" t="s">
        <v>151</v>
      </c>
      <c s="25" t="s">
        <v>152</v>
      </c>
      <c s="26">
        <v>1.6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153</v>
      </c>
    </row>
    <row r="47" spans="1:5" ht="25.5">
      <c r="A47" s="30" t="s">
        <v>41</v>
      </c>
      <c r="E47" s="31" t="s">
        <v>154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159</v>
      </c>
      <c s="19" t="s">
        <v>37</v>
      </c>
      <c s="24" t="s">
        <v>160</v>
      </c>
      <c s="25" t="s">
        <v>152</v>
      </c>
      <c s="26">
        <v>3.2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161</v>
      </c>
    </row>
    <row r="51" spans="1:5" ht="25.5">
      <c r="A51" s="30" t="s">
        <v>41</v>
      </c>
      <c r="E51" s="31" t="s">
        <v>377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163</v>
      </c>
      <c s="19" t="s">
        <v>37</v>
      </c>
      <c s="24" t="s">
        <v>164</v>
      </c>
      <c s="25" t="s">
        <v>165</v>
      </c>
      <c s="26">
        <v>8.067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166</v>
      </c>
    </row>
    <row r="55" spans="1:5" ht="63.75">
      <c r="A55" s="30" t="s">
        <v>41</v>
      </c>
      <c r="E55" s="37" t="s">
        <v>516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168</v>
      </c>
      <c s="19" t="s">
        <v>37</v>
      </c>
      <c s="24" t="s">
        <v>169</v>
      </c>
      <c s="25" t="s">
        <v>165</v>
      </c>
      <c s="26">
        <v>16.394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170</v>
      </c>
    </row>
    <row r="59" spans="1:5" ht="89.25">
      <c r="A59" s="30" t="s">
        <v>41</v>
      </c>
      <c r="E59" s="37" t="s">
        <v>517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78</v>
      </c>
      <c s="23" t="s">
        <v>172</v>
      </c>
      <c s="19" t="s">
        <v>37</v>
      </c>
      <c s="24" t="s">
        <v>173</v>
      </c>
      <c s="25" t="s">
        <v>165</v>
      </c>
      <c s="26">
        <v>8.197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174</v>
      </c>
    </row>
    <row r="63" spans="1:5" ht="12.75">
      <c r="A63" s="30" t="s">
        <v>41</v>
      </c>
      <c r="E63" s="31" t="s">
        <v>518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81</v>
      </c>
      <c s="23" t="s">
        <v>176</v>
      </c>
      <c s="19" t="s">
        <v>37</v>
      </c>
      <c s="24" t="s">
        <v>177</v>
      </c>
      <c s="25" t="s">
        <v>165</v>
      </c>
      <c s="26">
        <v>2.732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178</v>
      </c>
    </row>
    <row r="67" spans="1:5" ht="12.75">
      <c r="A67" s="30" t="s">
        <v>41</v>
      </c>
      <c r="E67" s="31" t="s">
        <v>519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180</v>
      </c>
      <c s="19" t="s">
        <v>37</v>
      </c>
      <c s="24" t="s">
        <v>181</v>
      </c>
      <c s="25" t="s">
        <v>165</v>
      </c>
      <c s="26">
        <v>2.732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182</v>
      </c>
    </row>
    <row r="71" spans="1:5" ht="12.75">
      <c r="A71" s="30" t="s">
        <v>41</v>
      </c>
      <c r="E71" s="31" t="s">
        <v>519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183</v>
      </c>
      <c s="19" t="s">
        <v>37</v>
      </c>
      <c s="24" t="s">
        <v>184</v>
      </c>
      <c s="25" t="s">
        <v>130</v>
      </c>
      <c s="26">
        <v>42.48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185</v>
      </c>
    </row>
    <row r="75" spans="1:5" ht="38.25">
      <c r="A75" s="30" t="s">
        <v>41</v>
      </c>
      <c r="E75" s="37" t="s">
        <v>520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187</v>
      </c>
      <c s="19" t="s">
        <v>37</v>
      </c>
      <c s="24" t="s">
        <v>188</v>
      </c>
      <c s="25" t="s">
        <v>130</v>
      </c>
      <c s="26">
        <v>42.48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189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190</v>
      </c>
      <c s="19" t="s">
        <v>37</v>
      </c>
      <c s="24" t="s">
        <v>191</v>
      </c>
      <c s="25" t="s">
        <v>165</v>
      </c>
      <c s="26">
        <v>16.394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192</v>
      </c>
    </row>
    <row r="83" spans="1:5" ht="12.75">
      <c r="A83" s="30" t="s">
        <v>41</v>
      </c>
      <c r="E83" s="31" t="s">
        <v>521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194</v>
      </c>
      <c s="19" t="s">
        <v>37</v>
      </c>
      <c s="24" t="s">
        <v>195</v>
      </c>
      <c s="25" t="s">
        <v>165</v>
      </c>
      <c s="26">
        <v>10.93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196</v>
      </c>
    </row>
    <row r="87" spans="1:5" ht="12.75">
      <c r="A87" s="30" t="s">
        <v>41</v>
      </c>
      <c r="E87" s="31" t="s">
        <v>522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198</v>
      </c>
      <c s="19" t="s">
        <v>37</v>
      </c>
      <c s="24" t="s">
        <v>199</v>
      </c>
      <c s="25" t="s">
        <v>165</v>
      </c>
      <c s="26">
        <v>27.323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200</v>
      </c>
    </row>
    <row r="91" spans="1:5" ht="89.25">
      <c r="A91" s="30" t="s">
        <v>41</v>
      </c>
      <c r="E91" s="37" t="s">
        <v>523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394</v>
      </c>
      <c s="19" t="s">
        <v>37</v>
      </c>
      <c s="24" t="s">
        <v>395</v>
      </c>
      <c s="25" t="s">
        <v>211</v>
      </c>
      <c s="26">
        <v>4.425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41</v>
      </c>
      <c r="E95" s="31" t="s">
        <v>524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202</v>
      </c>
      <c s="19" t="s">
        <v>37</v>
      </c>
      <c s="24" t="s">
        <v>203</v>
      </c>
      <c s="25" t="s">
        <v>165</v>
      </c>
      <c s="26">
        <v>11.791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204</v>
      </c>
    </row>
    <row r="99" spans="1:5" ht="51">
      <c r="A99" s="30" t="s">
        <v>41</v>
      </c>
      <c r="E99" s="31" t="s">
        <v>525</v>
      </c>
    </row>
    <row r="100" spans="1:5" ht="12.75">
      <c r="A100" t="s">
        <v>42</v>
      </c>
      <c r="E100" s="29" t="s">
        <v>37</v>
      </c>
    </row>
    <row r="101" spans="1:16" ht="25.5">
      <c r="A101" s="19" t="s">
        <v>35</v>
      </c>
      <c s="23" t="s">
        <v>116</v>
      </c>
      <c s="23" t="s">
        <v>206</v>
      </c>
      <c s="19" t="s">
        <v>37</v>
      </c>
      <c s="24" t="s">
        <v>207</v>
      </c>
      <c s="25" t="s">
        <v>165</v>
      </c>
      <c s="26">
        <v>11.531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207</v>
      </c>
    </row>
    <row r="103" spans="1:5" ht="25.5">
      <c r="A103" s="30" t="s">
        <v>41</v>
      </c>
      <c r="E103" s="31" t="s">
        <v>526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120</v>
      </c>
      <c s="23" t="s">
        <v>209</v>
      </c>
      <c s="19" t="s">
        <v>37</v>
      </c>
      <c s="24" t="s">
        <v>210</v>
      </c>
      <c s="25" t="s">
        <v>211</v>
      </c>
      <c s="26">
        <v>23.062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210</v>
      </c>
    </row>
    <row r="107" spans="1:5" ht="12.75">
      <c r="A107" s="30" t="s">
        <v>41</v>
      </c>
      <c r="E107" s="31" t="s">
        <v>527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111</v>
      </c>
      <c s="23" t="s">
        <v>213</v>
      </c>
      <c s="19" t="s">
        <v>37</v>
      </c>
      <c s="24" t="s">
        <v>214</v>
      </c>
      <c s="25" t="s">
        <v>211</v>
      </c>
      <c s="26">
        <v>21.813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214</v>
      </c>
    </row>
    <row r="111" spans="1:5" ht="12.75">
      <c r="A111" s="30" t="s">
        <v>41</v>
      </c>
      <c r="E111" s="31" t="s">
        <v>528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216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254</v>
      </c>
      <c s="23" t="s">
        <v>217</v>
      </c>
      <c s="19" t="s">
        <v>37</v>
      </c>
      <c s="24" t="s">
        <v>218</v>
      </c>
      <c s="25" t="s">
        <v>152</v>
      </c>
      <c s="26">
        <v>11.8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219</v>
      </c>
    </row>
    <row r="116" spans="1:5" ht="12.75">
      <c r="A116" s="30" t="s">
        <v>41</v>
      </c>
      <c r="E116" s="31" t="s">
        <v>529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290</v>
      </c>
      <c s="23" t="s">
        <v>221</v>
      </c>
      <c s="19" t="s">
        <v>37</v>
      </c>
      <c s="24" t="s">
        <v>222</v>
      </c>
      <c s="25" t="s">
        <v>130</v>
      </c>
      <c s="26">
        <v>18.88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223</v>
      </c>
    </row>
    <row r="120" spans="1:5" ht="12.75">
      <c r="A120" s="30" t="s">
        <v>41</v>
      </c>
      <c r="E120" s="31" t="s">
        <v>530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257</v>
      </c>
      <c s="23" t="s">
        <v>225</v>
      </c>
      <c s="19" t="s">
        <v>37</v>
      </c>
      <c s="24" t="s">
        <v>226</v>
      </c>
      <c s="25" t="s">
        <v>130</v>
      </c>
      <c s="26">
        <v>22.363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226</v>
      </c>
    </row>
    <row r="124" spans="1:5" ht="12.75">
      <c r="A124" s="30" t="s">
        <v>41</v>
      </c>
      <c r="E124" s="31" t="s">
        <v>37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228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294</v>
      </c>
      <c s="23" t="s">
        <v>230</v>
      </c>
      <c s="19" t="s">
        <v>37</v>
      </c>
      <c s="24" t="s">
        <v>231</v>
      </c>
      <c s="25" t="s">
        <v>152</v>
      </c>
      <c s="26">
        <v>11.8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232</v>
      </c>
    </row>
    <row r="129" spans="1:5" ht="12.75">
      <c r="A129" s="30" t="s">
        <v>41</v>
      </c>
      <c r="E129" s="31" t="s">
        <v>37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24</v>
      </c>
      <c s="5"/>
      <c s="21" t="s">
        <v>233</v>
      </c>
      <c s="5"/>
      <c s="5"/>
      <c s="5"/>
      <c s="35">
        <f>0+Q131</f>
      </c>
      <c r="O131">
        <f>0+R131</f>
      </c>
      <c r="Q131">
        <f>0+I132+I136+I140</f>
      </c>
      <c>
        <f>0+O132+O136+O140</f>
      </c>
    </row>
    <row r="132" spans="1:16" ht="12.75">
      <c r="A132" s="19" t="s">
        <v>35</v>
      </c>
      <c s="23" t="s">
        <v>298</v>
      </c>
      <c s="23" t="s">
        <v>235</v>
      </c>
      <c s="19" t="s">
        <v>37</v>
      </c>
      <c s="24" t="s">
        <v>236</v>
      </c>
      <c s="25" t="s">
        <v>165</v>
      </c>
      <c s="26">
        <v>1.924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237</v>
      </c>
    </row>
    <row r="134" spans="1:5" ht="63.75">
      <c r="A134" s="30" t="s">
        <v>41</v>
      </c>
      <c r="E134" s="37" t="s">
        <v>531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260</v>
      </c>
      <c s="23" t="s">
        <v>240</v>
      </c>
      <c s="19" t="s">
        <v>37</v>
      </c>
      <c s="24" t="s">
        <v>241</v>
      </c>
      <c s="25" t="s">
        <v>165</v>
      </c>
      <c s="26">
        <v>0.225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242</v>
      </c>
    </row>
    <row r="138" spans="1:5" ht="38.25">
      <c r="A138" s="30" t="s">
        <v>41</v>
      </c>
      <c r="E138" s="37" t="s">
        <v>243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273</v>
      </c>
      <c s="23" t="s">
        <v>416</v>
      </c>
      <c s="19" t="s">
        <v>37</v>
      </c>
      <c s="24" t="s">
        <v>417</v>
      </c>
      <c s="25" t="s">
        <v>165</v>
      </c>
      <c s="26">
        <v>5.867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418</v>
      </c>
    </row>
    <row r="142" spans="1:5" ht="25.5">
      <c r="A142" s="30" t="s">
        <v>41</v>
      </c>
      <c r="E142" s="31" t="s">
        <v>532</v>
      </c>
    </row>
    <row r="143" spans="1:5" ht="12.75">
      <c r="A143" t="s">
        <v>42</v>
      </c>
      <c r="E143" s="29" t="s">
        <v>37</v>
      </c>
    </row>
    <row r="144" spans="1:18" ht="12.75" customHeight="1">
      <c r="A144" s="5" t="s">
        <v>33</v>
      </c>
      <c s="5"/>
      <c s="34" t="s">
        <v>26</v>
      </c>
      <c s="5"/>
      <c s="21" t="s">
        <v>244</v>
      </c>
      <c s="5"/>
      <c s="5"/>
      <c s="5"/>
      <c s="35">
        <f>0+Q144</f>
      </c>
      <c r="O144">
        <f>0+R144</f>
      </c>
      <c r="Q144">
        <f>0+I145+I149+I153+I157+I161</f>
      </c>
      <c>
        <f>0+O145+O149+O153+O157+O161</f>
      </c>
    </row>
    <row r="145" spans="1:16" ht="12.75">
      <c r="A145" s="19" t="s">
        <v>35</v>
      </c>
      <c s="23" t="s">
        <v>123</v>
      </c>
      <c s="23" t="s">
        <v>533</v>
      </c>
      <c s="19" t="s">
        <v>37</v>
      </c>
      <c s="24" t="s">
        <v>534</v>
      </c>
      <c s="25" t="s">
        <v>130</v>
      </c>
      <c s="26">
        <v>7.4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535</v>
      </c>
    </row>
    <row r="147" spans="1:5" ht="63.75">
      <c r="A147" s="30" t="s">
        <v>41</v>
      </c>
      <c r="E147" s="37" t="s">
        <v>536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229</v>
      </c>
      <c s="23" t="s">
        <v>537</v>
      </c>
      <c s="19" t="s">
        <v>37</v>
      </c>
      <c s="24" t="s">
        <v>538</v>
      </c>
      <c s="25" t="s">
        <v>130</v>
      </c>
      <c s="26">
        <v>7.4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539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6" ht="25.5">
      <c r="A153" s="19" t="s">
        <v>35</v>
      </c>
      <c s="23" t="s">
        <v>234</v>
      </c>
      <c s="23" t="s">
        <v>427</v>
      </c>
      <c s="19" t="s">
        <v>37</v>
      </c>
      <c s="24" t="s">
        <v>428</v>
      </c>
      <c s="25" t="s">
        <v>130</v>
      </c>
      <c s="26">
        <v>11.84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429</v>
      </c>
    </row>
    <row r="155" spans="1:5" ht="38.25">
      <c r="A155" s="30" t="s">
        <v>41</v>
      </c>
      <c r="E155" s="37" t="s">
        <v>508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239</v>
      </c>
      <c s="23" t="s">
        <v>430</v>
      </c>
      <c s="19" t="s">
        <v>37</v>
      </c>
      <c s="24" t="s">
        <v>431</v>
      </c>
      <c s="25" t="s">
        <v>130</v>
      </c>
      <c s="26">
        <v>11.84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432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286</v>
      </c>
      <c s="23" t="s">
        <v>433</v>
      </c>
      <c s="19" t="s">
        <v>37</v>
      </c>
      <c s="24" t="s">
        <v>434</v>
      </c>
      <c s="25" t="s">
        <v>130</v>
      </c>
      <c s="26">
        <v>11.84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435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61</v>
      </c>
      <c s="5"/>
      <c s="21" t="s">
        <v>253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</f>
      </c>
      <c>
        <f>0+O166+O170+O174+O178+O182+O186+O190+O194+O198+O202+O206+O210+O214+O218+O222+O226</f>
      </c>
    </row>
    <row r="166" spans="1:16" ht="12.75">
      <c r="A166" s="19" t="s">
        <v>35</v>
      </c>
      <c s="23" t="s">
        <v>306</v>
      </c>
      <c s="23" t="s">
        <v>261</v>
      </c>
      <c s="19" t="s">
        <v>37</v>
      </c>
      <c s="24" t="s">
        <v>262</v>
      </c>
      <c s="25" t="s">
        <v>47</v>
      </c>
      <c s="26">
        <v>3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25.5">
      <c r="A167" s="28" t="s">
        <v>40</v>
      </c>
      <c r="E167" s="29" t="s">
        <v>263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474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266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325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269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267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452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279</v>
      </c>
      <c s="23" t="s">
        <v>274</v>
      </c>
      <c s="19" t="s">
        <v>37</v>
      </c>
      <c s="24" t="s">
        <v>275</v>
      </c>
      <c s="25" t="s">
        <v>47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275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264</v>
      </c>
      <c s="23" t="s">
        <v>277</v>
      </c>
      <c s="19" t="s">
        <v>37</v>
      </c>
      <c s="24" t="s">
        <v>278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320</v>
      </c>
      <c s="23" t="s">
        <v>459</v>
      </c>
      <c s="19" t="s">
        <v>37</v>
      </c>
      <c s="24" t="s">
        <v>460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461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309</v>
      </c>
      <c s="23" t="s">
        <v>284</v>
      </c>
      <c s="19" t="s">
        <v>37</v>
      </c>
      <c s="24" t="s">
        <v>285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285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283</v>
      </c>
      <c s="23" t="s">
        <v>463</v>
      </c>
      <c s="19" t="s">
        <v>37</v>
      </c>
      <c s="24" t="s">
        <v>464</v>
      </c>
      <c s="25" t="s">
        <v>152</v>
      </c>
      <c s="26">
        <v>11.977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464</v>
      </c>
    </row>
    <row r="200" spans="1:5" ht="25.5">
      <c r="A200" s="30" t="s">
        <v>41</v>
      </c>
      <c r="E200" s="31" t="s">
        <v>540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270</v>
      </c>
      <c s="23" t="s">
        <v>468</v>
      </c>
      <c s="19" t="s">
        <v>37</v>
      </c>
      <c s="24" t="s">
        <v>469</v>
      </c>
      <c s="25" t="s">
        <v>152</v>
      </c>
      <c s="26">
        <v>11.8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470</v>
      </c>
    </row>
    <row r="204" spans="1:5" ht="12.75">
      <c r="A204" s="30" t="s">
        <v>41</v>
      </c>
      <c r="E204" s="31" t="s">
        <v>529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303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297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276</v>
      </c>
      <c s="23" t="s">
        <v>299</v>
      </c>
      <c s="19" t="s">
        <v>37</v>
      </c>
      <c s="24" t="s">
        <v>300</v>
      </c>
      <c s="25" t="s">
        <v>301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302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312</v>
      </c>
      <c s="23" t="s">
        <v>304</v>
      </c>
      <c s="19" t="s">
        <v>37</v>
      </c>
      <c s="24" t="s">
        <v>305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305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315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308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332</v>
      </c>
      <c s="23" t="s">
        <v>310</v>
      </c>
      <c s="19" t="s">
        <v>37</v>
      </c>
      <c s="24" t="s">
        <v>311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338</v>
      </c>
      <c s="23" t="s">
        <v>313</v>
      </c>
      <c s="19" t="s">
        <v>37</v>
      </c>
      <c s="24" t="s">
        <v>314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314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443</v>
      </c>
      <c s="23" t="s">
        <v>484</v>
      </c>
      <c s="19" t="s">
        <v>37</v>
      </c>
      <c s="24" t="s">
        <v>485</v>
      </c>
      <c s="25" t="s">
        <v>152</v>
      </c>
      <c s="26">
        <v>8.8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486</v>
      </c>
    </row>
    <row r="233" spans="1:5" ht="12.75">
      <c r="A233" s="30" t="s">
        <v>41</v>
      </c>
      <c r="E233" s="31" t="s">
        <v>541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450</v>
      </c>
      <c s="23" t="s">
        <v>316</v>
      </c>
      <c s="19" t="s">
        <v>37</v>
      </c>
      <c s="24" t="s">
        <v>317</v>
      </c>
      <c s="25" t="s">
        <v>152</v>
      </c>
      <c s="26">
        <v>8.8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318</v>
      </c>
    </row>
    <row r="237" spans="1:5" ht="12.75">
      <c r="A237" s="30" t="s">
        <v>41</v>
      </c>
      <c r="E237" s="31" t="s">
        <v>541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330</v>
      </c>
      <c s="5"/>
      <c s="21" t="s">
        <v>331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453</v>
      </c>
      <c s="23" t="s">
        <v>333</v>
      </c>
      <c s="19" t="s">
        <v>37</v>
      </c>
      <c s="24" t="s">
        <v>334</v>
      </c>
      <c s="25" t="s">
        <v>211</v>
      </c>
      <c s="26">
        <v>56.283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335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